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Economic Research\2 - PUBLICATIONS\3 - FOCUS\2026\202605_Metals cycle\"/>
    </mc:Choice>
  </mc:AlternateContent>
  <xr:revisionPtr revIDLastSave="0" documentId="13_ncr:1_{E671210B-22D2-48E2-AD55-67D435EAB149}" xr6:coauthVersionLast="47" xr6:coauthVersionMax="47" xr10:uidLastSave="{00000000-0000-0000-0000-000000000000}"/>
  <bookViews>
    <workbookView xWindow="-108" yWindow="-108" windowWidth="23256" windowHeight="12456" xr2:uid="{6A498A72-8E9C-4707-ADEE-CD28B6F38357}"/>
  </bookViews>
  <sheets>
    <sheet name="graph CP eng fr" sheetId="4" r:id="rId1"/>
  </sheets>
  <externalReferences>
    <externalReference r:id="rId2"/>
    <externalReference r:id="rId3"/>
  </externalReference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HistoricalStocks" hidden="1">#REF!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Map">"Map"</definedName>
    <definedName name="nCountry">[1]narrow_file23!$C:$C</definedName>
    <definedName name="nValue">[1]narrow_file23!$L:$L</definedName>
    <definedName name="nVar">[1]narrow_file23!$K:$K</definedName>
    <definedName name="nYear">[1]narrow_file23!$B:$B</definedName>
    <definedName name="OHLC">"OHLC"</definedName>
    <definedName name="PieChart">"PieChart"</definedName>
    <definedName name="rngPath">#REF!</definedName>
    <definedName name="rngTimeData">#REF!</definedName>
    <definedName name="rngTimeLinks">#REF!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100" i="4" l="1"/>
  <c r="X101" i="4" s="1"/>
  <c r="X102" i="4" s="1"/>
  <c r="X103" i="4" s="1"/>
  <c r="X104" i="4" s="1"/>
  <c r="X105" i="4" s="1"/>
  <c r="X106" i="4" s="1"/>
  <c r="X107" i="4" s="1"/>
  <c r="X108" i="4" s="1"/>
  <c r="X109" i="4" s="1"/>
  <c r="X110" i="4" s="1"/>
  <c r="X111" i="4" s="1"/>
  <c r="X112" i="4" s="1"/>
  <c r="X113" i="4" s="1"/>
  <c r="AF99" i="4"/>
  <c r="AF100" i="4" s="1"/>
  <c r="AF101" i="4" s="1"/>
  <c r="AF102" i="4" s="1"/>
  <c r="AF103" i="4" s="1"/>
  <c r="AF104" i="4" s="1"/>
  <c r="AF105" i="4" s="1"/>
  <c r="AF106" i="4" s="1"/>
  <c r="AF107" i="4" s="1"/>
  <c r="AF108" i="4" s="1"/>
  <c r="AF109" i="4" s="1"/>
  <c r="AF110" i="4" s="1"/>
  <c r="AF111" i="4" s="1"/>
  <c r="AF112" i="4" s="1"/>
  <c r="AF113" i="4" s="1"/>
  <c r="AD99" i="4"/>
  <c r="AD100" i="4" s="1"/>
  <c r="AD101" i="4" s="1"/>
  <c r="AD102" i="4" s="1"/>
  <c r="AD103" i="4" s="1"/>
  <c r="AD104" i="4" s="1"/>
  <c r="AD105" i="4" s="1"/>
  <c r="AD106" i="4" s="1"/>
  <c r="AD107" i="4" s="1"/>
  <c r="AD108" i="4" s="1"/>
  <c r="AD109" i="4" s="1"/>
  <c r="AD110" i="4" s="1"/>
  <c r="AD111" i="4" s="1"/>
  <c r="AD112" i="4" s="1"/>
  <c r="AD113" i="4" s="1"/>
  <c r="Z99" i="4"/>
  <c r="Z100" i="4" s="1"/>
  <c r="Z101" i="4" s="1"/>
  <c r="Z102" i="4" s="1"/>
  <c r="Z103" i="4" s="1"/>
  <c r="Z104" i="4" s="1"/>
  <c r="Z105" i="4" s="1"/>
  <c r="Z106" i="4" s="1"/>
  <c r="Z107" i="4" s="1"/>
  <c r="Z108" i="4" s="1"/>
  <c r="Z109" i="4" s="1"/>
  <c r="Z110" i="4" s="1"/>
  <c r="Z111" i="4" s="1"/>
  <c r="Z112" i="4" s="1"/>
  <c r="Z113" i="4" s="1"/>
  <c r="X99" i="4"/>
  <c r="AF98" i="4"/>
  <c r="AD98" i="4"/>
  <c r="Z98" i="4"/>
  <c r="X98" i="4"/>
  <c r="N69" i="4"/>
  <c r="N61" i="4"/>
  <c r="V58" i="4"/>
  <c r="AC57" i="4"/>
  <c r="N56" i="4"/>
  <c r="AF52" i="4"/>
  <c r="W43" i="4"/>
  <c r="W45" i="4" s="1"/>
  <c r="N43" i="4"/>
  <c r="N45" i="4" s="1"/>
  <c r="E28" i="4"/>
  <c r="E29" i="4" s="1"/>
  <c r="E30" i="4" s="1"/>
  <c r="E31" i="4" s="1"/>
  <c r="E32" i="4" s="1"/>
  <c r="E33" i="4" s="1"/>
  <c r="E34" i="4" s="1"/>
  <c r="E35" i="4" s="1"/>
  <c r="E36" i="4" s="1"/>
  <c r="E37" i="4" s="1"/>
  <c r="E38" i="4" s="1"/>
  <c r="E39" i="4" s="1"/>
  <c r="E40" i="4" s="1"/>
  <c r="E41" i="4" s="1"/>
  <c r="E27" i="4"/>
  <c r="AA26" i="4"/>
  <c r="AA27" i="4" s="1"/>
  <c r="AA28" i="4" s="1"/>
  <c r="AA29" i="4" s="1"/>
  <c r="AA30" i="4" s="1"/>
  <c r="AA31" i="4" s="1"/>
  <c r="AA32" i="4" s="1"/>
  <c r="AA33" i="4" s="1"/>
  <c r="AA34" i="4" s="1"/>
  <c r="AA35" i="4" s="1"/>
  <c r="AA36" i="4" s="1"/>
  <c r="AA37" i="4" s="1"/>
  <c r="AA38" i="4" s="1"/>
  <c r="AA39" i="4" s="1"/>
  <c r="AA40" i="4" s="1"/>
  <c r="AA41" i="4" s="1"/>
  <c r="V26" i="4"/>
  <c r="X26" i="4" s="1"/>
  <c r="Y26" i="4" s="1"/>
  <c r="M26" i="4"/>
  <c r="M27" i="4" s="1"/>
  <c r="H26" i="4"/>
  <c r="H27" i="4" s="1"/>
  <c r="F26" i="4"/>
  <c r="G26" i="4" s="1"/>
  <c r="E26" i="4"/>
  <c r="D26" i="4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Y25" i="4"/>
  <c r="X25" i="4"/>
  <c r="O25" i="4"/>
  <c r="P25" i="4" s="1"/>
  <c r="F25" i="4"/>
  <c r="G25" i="4" s="1"/>
  <c r="M28" i="4" l="1"/>
  <c r="O27" i="4"/>
  <c r="P27" i="4" s="1"/>
  <c r="F27" i="4"/>
  <c r="G27" i="4" s="1"/>
  <c r="H28" i="4"/>
  <c r="O26" i="4"/>
  <c r="P26" i="4" s="1"/>
  <c r="V27" i="4"/>
  <c r="V28" i="4" l="1"/>
  <c r="X27" i="4"/>
  <c r="Y27" i="4" s="1"/>
  <c r="H29" i="4"/>
  <c r="F28" i="4"/>
  <c r="G28" i="4" s="1"/>
  <c r="M29" i="4"/>
  <c r="O28" i="4"/>
  <c r="P28" i="4" s="1"/>
  <c r="M30" i="4" l="1"/>
  <c r="O29" i="4"/>
  <c r="P29" i="4" s="1"/>
  <c r="F29" i="4"/>
  <c r="G29" i="4" s="1"/>
  <c r="H30" i="4"/>
  <c r="X28" i="4"/>
  <c r="Y28" i="4" s="1"/>
  <c r="V29" i="4"/>
  <c r="X29" i="4" l="1"/>
  <c r="Y29" i="4" s="1"/>
  <c r="V30" i="4"/>
  <c r="H31" i="4"/>
  <c r="F30" i="4"/>
  <c r="G30" i="4" s="1"/>
  <c r="M31" i="4"/>
  <c r="O30" i="4"/>
  <c r="P30" i="4" s="1"/>
  <c r="M32" i="4" l="1"/>
  <c r="O31" i="4"/>
  <c r="P31" i="4" s="1"/>
  <c r="F31" i="4"/>
  <c r="G31" i="4" s="1"/>
  <c r="H32" i="4"/>
  <c r="X30" i="4"/>
  <c r="Y30" i="4" s="1"/>
  <c r="V31" i="4"/>
  <c r="X31" i="4" l="1"/>
  <c r="Y31" i="4" s="1"/>
  <c r="V32" i="4"/>
  <c r="H33" i="4"/>
  <c r="F32" i="4"/>
  <c r="G32" i="4" s="1"/>
  <c r="M33" i="4"/>
  <c r="O32" i="4"/>
  <c r="P32" i="4" s="1"/>
  <c r="M34" i="4" l="1"/>
  <c r="O33" i="4"/>
  <c r="P33" i="4" s="1"/>
  <c r="F33" i="4"/>
  <c r="G33" i="4" s="1"/>
  <c r="H34" i="4"/>
  <c r="X32" i="4"/>
  <c r="Y32" i="4" s="1"/>
  <c r="V33" i="4"/>
  <c r="X33" i="4" l="1"/>
  <c r="Y33" i="4" s="1"/>
  <c r="V34" i="4"/>
  <c r="H35" i="4"/>
  <c r="F34" i="4"/>
  <c r="G34" i="4" s="1"/>
  <c r="M35" i="4"/>
  <c r="O34" i="4"/>
  <c r="P34" i="4" s="1"/>
  <c r="O35" i="4" l="1"/>
  <c r="P35" i="4" s="1"/>
  <c r="M36" i="4"/>
  <c r="F35" i="4"/>
  <c r="G35" i="4" s="1"/>
  <c r="H36" i="4"/>
  <c r="X34" i="4"/>
  <c r="Y34" i="4" s="1"/>
  <c r="V35" i="4"/>
  <c r="X35" i="4" l="1"/>
  <c r="Y35" i="4" s="1"/>
  <c r="V36" i="4"/>
  <c r="D44" i="4"/>
  <c r="D46" i="4" s="1"/>
  <c r="E44" i="4"/>
  <c r="E46" i="4" s="1"/>
  <c r="F36" i="4"/>
  <c r="G36" i="4" s="1"/>
  <c r="H37" i="4"/>
  <c r="M43" i="4"/>
  <c r="M45" i="4" s="1"/>
  <c r="O36" i="4"/>
  <c r="P36" i="4" s="1"/>
  <c r="M37" i="4"/>
  <c r="X36" i="4" l="1"/>
  <c r="Y36" i="4" s="1"/>
  <c r="V37" i="4"/>
  <c r="V43" i="4"/>
  <c r="V45" i="4" s="1"/>
  <c r="O37" i="4"/>
  <c r="P37" i="4" s="1"/>
  <c r="N54" i="4"/>
  <c r="M38" i="4"/>
  <c r="F37" i="4"/>
  <c r="G37" i="4" s="1"/>
  <c r="H38" i="4"/>
  <c r="X37" i="4" l="1"/>
  <c r="Y37" i="4" s="1"/>
  <c r="V38" i="4"/>
  <c r="F38" i="4"/>
  <c r="G38" i="4" s="1"/>
  <c r="H39" i="4"/>
  <c r="O38" i="4"/>
  <c r="P38" i="4" s="1"/>
  <c r="M39" i="4"/>
  <c r="X38" i="4" l="1"/>
  <c r="Y38" i="4" s="1"/>
  <c r="V39" i="4"/>
  <c r="O39" i="4"/>
  <c r="P39" i="4" s="1"/>
  <c r="M40" i="4"/>
  <c r="H40" i="4"/>
  <c r="F39" i="4"/>
  <c r="G39" i="4" s="1"/>
  <c r="X39" i="4" l="1"/>
  <c r="Y39" i="4" s="1"/>
  <c r="V40" i="4"/>
  <c r="F40" i="4"/>
  <c r="G40" i="4" s="1"/>
  <c r="H41" i="4"/>
  <c r="F41" i="4" s="1"/>
  <c r="G41" i="4" s="1"/>
  <c r="O40" i="4"/>
  <c r="P40" i="4" s="1"/>
  <c r="M41" i="4"/>
  <c r="N67" i="4" l="1"/>
  <c r="O41" i="4"/>
  <c r="P41" i="4" s="1"/>
  <c r="N59" i="4"/>
  <c r="X40" i="4"/>
  <c r="Y40" i="4" s="1"/>
  <c r="V41" i="4"/>
  <c r="X41" i="4" s="1"/>
  <c r="Y41" i="4" s="1"/>
</calcChain>
</file>

<file path=xl/sharedStrings.xml><?xml version="1.0" encoding="utf-8"?>
<sst xmlns="http://schemas.openxmlformats.org/spreadsheetml/2006/main" count="42" uniqueCount="22">
  <si>
    <t>Date</t>
  </si>
  <si>
    <t>Aluminium - Prim + recycled  - Mt</t>
  </si>
  <si>
    <t>Observed production</t>
  </si>
  <si>
    <t>Observed consumption</t>
  </si>
  <si>
    <t>Baseline scenario</t>
  </si>
  <si>
    <t>Net Zero Scenario</t>
  </si>
  <si>
    <t>Announced supply project</t>
  </si>
  <si>
    <t>Cuivre - raffiné - Mt</t>
  </si>
  <si>
    <t>Nickel - raffiné - Mt</t>
  </si>
  <si>
    <t>Alu</t>
  </si>
  <si>
    <t>Cuivre</t>
  </si>
  <si>
    <t>Nickel</t>
  </si>
  <si>
    <t>2015-2025 trend</t>
  </si>
  <si>
    <t>Annuel NZE</t>
  </si>
  <si>
    <t>Steel</t>
  </si>
  <si>
    <t>Zinc, Production</t>
  </si>
  <si>
    <t>Supply</t>
  </si>
  <si>
    <t>Zinc</t>
  </si>
  <si>
    <t>Demand</t>
  </si>
  <si>
    <t>% annual growth</t>
  </si>
  <si>
    <t xml:space="preserve">Sources </t>
  </si>
  <si>
    <t>USGS, WorldSteel, ICSG, IAI, INSG, IZA, IEA, Coface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</si>
</sst>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_-* #,##0.000000_-;\-* #,##0.000000_-;_-* &quot;-&quot;??_-;_-@_-"/>
    <numFmt numFmtId="166" formatCode="0.0%"/>
    <numFmt numFmtId="167" formatCode="_-* #,##0\ _€_-;\-* #,##0\ _€_-;_-* &quot;-&quot;?\ _€_-;_-@_-"/>
    <numFmt numFmtId="168" formatCode="_-* #,##0.000000\ _€_-;\-* #,##0.000000\ _€_-;_-* &quot;-&quot;??????\ _€_-;_-@_-"/>
    <numFmt numFmtId="169" formatCode="0.000"/>
    <numFmt numFmtId="170" formatCode="_-* #,##0\ _€_-;\-* #,##0\ _€_-;_-* &quot;-&quot;??\ _€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2" borderId="3" xfId="0" applyFill="1" applyBorder="1"/>
    <xf numFmtId="0" fontId="0" fillId="2" borderId="0" xfId="0" applyFill="1"/>
    <xf numFmtId="0" fontId="0" fillId="0" borderId="4" xfId="0" applyBorder="1"/>
    <xf numFmtId="14" fontId="0" fillId="0" borderId="5" xfId="0" applyNumberFormat="1" applyBorder="1"/>
    <xf numFmtId="14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9" fontId="0" fillId="0" borderId="0" xfId="2" applyFont="1"/>
    <xf numFmtId="0" fontId="2" fillId="0" borderId="0" xfId="0" applyFont="1" applyAlignment="1">
      <alignment vertical="center"/>
    </xf>
    <xf numFmtId="2" fontId="0" fillId="0" borderId="0" xfId="1" applyNumberFormat="1" applyFont="1"/>
    <xf numFmtId="166" fontId="2" fillId="0" borderId="0" xfId="2" applyNumberFormat="1" applyFont="1" applyAlignment="1">
      <alignment vertical="center"/>
    </xf>
    <xf numFmtId="164" fontId="0" fillId="0" borderId="0" xfId="0" applyNumberFormat="1"/>
    <xf numFmtId="167" fontId="0" fillId="0" borderId="0" xfId="0" applyNumberFormat="1"/>
    <xf numFmtId="166" fontId="0" fillId="0" borderId="0" xfId="2" applyNumberFormat="1" applyFont="1"/>
    <xf numFmtId="168" fontId="0" fillId="0" borderId="0" xfId="0" applyNumberFormat="1"/>
    <xf numFmtId="14" fontId="0" fillId="3" borderId="5" xfId="0" applyNumberFormat="1" applyFill="1" applyBorder="1"/>
    <xf numFmtId="14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164" fontId="0" fillId="3" borderId="0" xfId="1" applyNumberFormat="1" applyFont="1" applyFill="1"/>
    <xf numFmtId="166" fontId="0" fillId="3" borderId="0" xfId="2" applyNumberFormat="1" applyFont="1" applyFill="1"/>
    <xf numFmtId="167" fontId="0" fillId="3" borderId="0" xfId="0" applyNumberFormat="1" applyFill="1"/>
    <xf numFmtId="0" fontId="2" fillId="3" borderId="0" xfId="0" applyFont="1" applyFill="1" applyAlignment="1">
      <alignment vertical="center"/>
    </xf>
    <xf numFmtId="2" fontId="0" fillId="3" borderId="0" xfId="1" applyNumberFormat="1" applyFont="1" applyFill="1"/>
    <xf numFmtId="0" fontId="0" fillId="3" borderId="6" xfId="0" applyFill="1" applyBorder="1"/>
    <xf numFmtId="168" fontId="0" fillId="3" borderId="0" xfId="0" applyNumberFormat="1" applyFill="1"/>
    <xf numFmtId="14" fontId="0" fillId="0" borderId="7" xfId="0" applyNumberFormat="1" applyBorder="1"/>
    <xf numFmtId="14" fontId="0" fillId="0" borderId="1" xfId="0" applyNumberFormat="1" applyBorder="1"/>
    <xf numFmtId="0" fontId="0" fillId="2" borderId="1" xfId="0" applyFill="1" applyBorder="1"/>
    <xf numFmtId="0" fontId="2" fillId="0" borderId="1" xfId="0" applyFont="1" applyBorder="1" applyAlignment="1">
      <alignment vertical="center"/>
    </xf>
    <xf numFmtId="2" fontId="0" fillId="0" borderId="0" xfId="2" applyNumberFormat="1" applyFont="1"/>
    <xf numFmtId="0" fontId="0" fillId="2" borderId="9" xfId="0" applyFill="1" applyBorder="1"/>
    <xf numFmtId="0" fontId="0" fillId="0" borderId="0" xfId="1" applyNumberFormat="1" applyFont="1"/>
    <xf numFmtId="1" fontId="0" fillId="0" borderId="0" xfId="0" applyNumberFormat="1"/>
    <xf numFmtId="1" fontId="0" fillId="0" borderId="5" xfId="0" applyNumberFormat="1" applyBorder="1"/>
    <xf numFmtId="0" fontId="0" fillId="2" borderId="9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1" xfId="0" applyFill="1" applyBorder="1"/>
    <xf numFmtId="14" fontId="0" fillId="2" borderId="9" xfId="0" applyNumberForma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164" fontId="0" fillId="0" borderId="6" xfId="1" applyNumberFormat="1" applyFont="1" applyBorder="1"/>
    <xf numFmtId="14" fontId="0" fillId="0" borderId="0" xfId="0" applyNumberFormat="1" applyAlignment="1">
      <alignment vertical="center" wrapText="1"/>
    </xf>
    <xf numFmtId="164" fontId="0" fillId="0" borderId="0" xfId="1" applyNumberFormat="1" applyFont="1" applyAlignment="1">
      <alignment vertical="center" wrapText="1"/>
    </xf>
    <xf numFmtId="169" fontId="0" fillId="0" borderId="0" xfId="0" applyNumberFormat="1"/>
    <xf numFmtId="164" fontId="0" fillId="0" borderId="0" xfId="1" applyNumberFormat="1" applyFont="1" applyAlignment="1">
      <alignment horizontal="right" vertical="center" wrapText="1"/>
    </xf>
    <xf numFmtId="14" fontId="0" fillId="4" borderId="9" xfId="0" applyNumberFormat="1" applyFill="1" applyBorder="1"/>
    <xf numFmtId="164" fontId="0" fillId="4" borderId="5" xfId="1" applyNumberFormat="1" applyFont="1" applyFill="1" applyBorder="1"/>
    <xf numFmtId="164" fontId="0" fillId="4" borderId="6" xfId="1" applyNumberFormat="1" applyFont="1" applyFill="1" applyBorder="1"/>
    <xf numFmtId="164" fontId="0" fillId="0" borderId="0" xfId="0" applyNumberFormat="1" applyAlignment="1">
      <alignment vertical="center" wrapText="1"/>
    </xf>
    <xf numFmtId="170" fontId="0" fillId="0" borderId="0" xfId="0" applyNumberFormat="1" applyAlignment="1">
      <alignment horizontal="right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400" b="1" i="0" u="none" strike="noStrike" kern="1200" spc="0" baseline="0">
                <a:solidFill>
                  <a:sysClr val="windowText" lastClr="000000"/>
                </a:solidFill>
              </a:rPr>
              <a:t>Forecast of supply and demand of copper </a:t>
            </a:r>
          </a:p>
          <a:p>
            <a:pPr algn="l">
              <a:defRPr/>
            </a:pPr>
            <a:r>
              <a:rPr lang="fr-FR" sz="1400" b="0" i="0" u="none" strike="noStrike" kern="1200" spc="0" baseline="0">
                <a:solidFill>
                  <a:sysClr val="windowText" lastClr="000000"/>
                </a:solidFill>
              </a:rPr>
              <a:t>(in million tons)</a:t>
            </a:r>
          </a:p>
        </c:rich>
      </c:tx>
      <c:layout>
        <c:manualLayout>
          <c:xMode val="edge"/>
          <c:yMode val="edge"/>
          <c:x val="2.6484907074974745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'graph CP eng fr'!$L$1</c:f>
              <c:strCache>
                <c:ptCount val="1"/>
                <c:pt idx="0">
                  <c:v>Observed consumption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'graph CP eng fr'!$J$2:$J$41</c:f>
              <c:numCache>
                <c:formatCode>m/d/yyyy</c:formatCode>
                <c:ptCount val="40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  <c:pt idx="5">
                  <c:v>38718</c:v>
                </c:pt>
                <c:pt idx="6">
                  <c:v>39083</c:v>
                </c:pt>
                <c:pt idx="7">
                  <c:v>39448</c:v>
                </c:pt>
                <c:pt idx="8">
                  <c:v>39814</c:v>
                </c:pt>
                <c:pt idx="9">
                  <c:v>40179</c:v>
                </c:pt>
                <c:pt idx="10">
                  <c:v>40544</c:v>
                </c:pt>
                <c:pt idx="11">
                  <c:v>40909</c:v>
                </c:pt>
                <c:pt idx="12">
                  <c:v>41275</c:v>
                </c:pt>
                <c:pt idx="13">
                  <c:v>41640</c:v>
                </c:pt>
                <c:pt idx="14">
                  <c:v>42005</c:v>
                </c:pt>
                <c:pt idx="15">
                  <c:v>42370</c:v>
                </c:pt>
                <c:pt idx="16">
                  <c:v>42736</c:v>
                </c:pt>
                <c:pt idx="17">
                  <c:v>43101</c:v>
                </c:pt>
                <c:pt idx="18">
                  <c:v>43466</c:v>
                </c:pt>
                <c:pt idx="19">
                  <c:v>43831</c:v>
                </c:pt>
                <c:pt idx="20">
                  <c:v>44197</c:v>
                </c:pt>
                <c:pt idx="21">
                  <c:v>44562</c:v>
                </c:pt>
                <c:pt idx="22">
                  <c:v>44927</c:v>
                </c:pt>
                <c:pt idx="23">
                  <c:v>45292</c:v>
                </c:pt>
                <c:pt idx="24">
                  <c:v>45658</c:v>
                </c:pt>
                <c:pt idx="25">
                  <c:v>46023</c:v>
                </c:pt>
                <c:pt idx="26">
                  <c:v>46388</c:v>
                </c:pt>
                <c:pt idx="27">
                  <c:v>46753</c:v>
                </c:pt>
                <c:pt idx="28">
                  <c:v>47119</c:v>
                </c:pt>
                <c:pt idx="29">
                  <c:v>47484</c:v>
                </c:pt>
                <c:pt idx="30">
                  <c:v>47849</c:v>
                </c:pt>
                <c:pt idx="31">
                  <c:v>48214</c:v>
                </c:pt>
                <c:pt idx="32">
                  <c:v>48580</c:v>
                </c:pt>
                <c:pt idx="33">
                  <c:v>48945</c:v>
                </c:pt>
                <c:pt idx="34">
                  <c:v>49310</c:v>
                </c:pt>
                <c:pt idx="35">
                  <c:v>49675</c:v>
                </c:pt>
                <c:pt idx="36">
                  <c:v>50041</c:v>
                </c:pt>
                <c:pt idx="37">
                  <c:v>50406</c:v>
                </c:pt>
                <c:pt idx="38">
                  <c:v>50771</c:v>
                </c:pt>
                <c:pt idx="39">
                  <c:v>51136</c:v>
                </c:pt>
              </c:numCache>
            </c:numRef>
          </c:cat>
          <c:val>
            <c:numRef>
              <c:f>'graph CP eng fr'!$L$2:$L$41</c:f>
              <c:numCache>
                <c:formatCode>General</c:formatCode>
                <c:ptCount val="40"/>
                <c:pt idx="0">
                  <c:v>13.338958999999999</c:v>
                </c:pt>
                <c:pt idx="1">
                  <c:v>14.848634000000001</c:v>
                </c:pt>
                <c:pt idx="2">
                  <c:v>15.105076</c:v>
                </c:pt>
                <c:pt idx="3">
                  <c:v>16.373467999999999</c:v>
                </c:pt>
                <c:pt idx="4">
                  <c:v>16.572234000000002</c:v>
                </c:pt>
                <c:pt idx="5">
                  <c:v>16.948633999999998</c:v>
                </c:pt>
                <c:pt idx="6">
                  <c:v>17.999022</c:v>
                </c:pt>
                <c:pt idx="7">
                  <c:v>18.127572000000001</c:v>
                </c:pt>
                <c:pt idx="8">
                  <c:v>18.125924999999999</c:v>
                </c:pt>
                <c:pt idx="9">
                  <c:v>19.347113</c:v>
                </c:pt>
                <c:pt idx="10">
                  <c:v>19.564912</c:v>
                </c:pt>
                <c:pt idx="11">
                  <c:v>20.317229000000001</c:v>
                </c:pt>
                <c:pt idx="12">
                  <c:v>21.132612999999999</c:v>
                </c:pt>
                <c:pt idx="13">
                  <c:v>22.756428</c:v>
                </c:pt>
                <c:pt idx="14">
                  <c:v>22.794542</c:v>
                </c:pt>
                <c:pt idx="15">
                  <c:v>23.186585999999998</c:v>
                </c:pt>
                <c:pt idx="16">
                  <c:v>23.236699000000002</c:v>
                </c:pt>
                <c:pt idx="17">
                  <c:v>23.825029000000001</c:v>
                </c:pt>
                <c:pt idx="18">
                  <c:v>23.937201000000002</c:v>
                </c:pt>
                <c:pt idx="19">
                  <c:v>24.764119000000001</c:v>
                </c:pt>
                <c:pt idx="20">
                  <c:v>24.787196000000002</c:v>
                </c:pt>
                <c:pt idx="21">
                  <c:v>25.893968999999998</c:v>
                </c:pt>
                <c:pt idx="22">
                  <c:v>26.642303999999999</c:v>
                </c:pt>
                <c:pt idx="23">
                  <c:v>26.944911999999999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27-40D6-81E7-D7752C762ED1}"/>
            </c:ext>
          </c:extLst>
        </c:ser>
        <c:ser>
          <c:idx val="1"/>
          <c:order val="1"/>
          <c:tx>
            <c:strRef>
              <c:f>'graph CP eng fr'!$M$1</c:f>
              <c:strCache>
                <c:ptCount val="1"/>
                <c:pt idx="0">
                  <c:v>Baseline scenario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'graph CP eng fr'!$J$2:$J$41</c:f>
              <c:numCache>
                <c:formatCode>m/d/yyyy</c:formatCode>
                <c:ptCount val="40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  <c:pt idx="5">
                  <c:v>38718</c:v>
                </c:pt>
                <c:pt idx="6">
                  <c:v>39083</c:v>
                </c:pt>
                <c:pt idx="7">
                  <c:v>39448</c:v>
                </c:pt>
                <c:pt idx="8">
                  <c:v>39814</c:v>
                </c:pt>
                <c:pt idx="9">
                  <c:v>40179</c:v>
                </c:pt>
                <c:pt idx="10">
                  <c:v>40544</c:v>
                </c:pt>
                <c:pt idx="11">
                  <c:v>40909</c:v>
                </c:pt>
                <c:pt idx="12">
                  <c:v>41275</c:v>
                </c:pt>
                <c:pt idx="13">
                  <c:v>41640</c:v>
                </c:pt>
                <c:pt idx="14">
                  <c:v>42005</c:v>
                </c:pt>
                <c:pt idx="15">
                  <c:v>42370</c:v>
                </c:pt>
                <c:pt idx="16">
                  <c:v>42736</c:v>
                </c:pt>
                <c:pt idx="17">
                  <c:v>43101</c:v>
                </c:pt>
                <c:pt idx="18">
                  <c:v>43466</c:v>
                </c:pt>
                <c:pt idx="19">
                  <c:v>43831</c:v>
                </c:pt>
                <c:pt idx="20">
                  <c:v>44197</c:v>
                </c:pt>
                <c:pt idx="21">
                  <c:v>44562</c:v>
                </c:pt>
                <c:pt idx="22">
                  <c:v>44927</c:v>
                </c:pt>
                <c:pt idx="23">
                  <c:v>45292</c:v>
                </c:pt>
                <c:pt idx="24">
                  <c:v>45658</c:v>
                </c:pt>
                <c:pt idx="25">
                  <c:v>46023</c:v>
                </c:pt>
                <c:pt idx="26">
                  <c:v>46388</c:v>
                </c:pt>
                <c:pt idx="27">
                  <c:v>46753</c:v>
                </c:pt>
                <c:pt idx="28">
                  <c:v>47119</c:v>
                </c:pt>
                <c:pt idx="29">
                  <c:v>47484</c:v>
                </c:pt>
                <c:pt idx="30">
                  <c:v>47849</c:v>
                </c:pt>
                <c:pt idx="31">
                  <c:v>48214</c:v>
                </c:pt>
                <c:pt idx="32">
                  <c:v>48580</c:v>
                </c:pt>
                <c:pt idx="33">
                  <c:v>48945</c:v>
                </c:pt>
                <c:pt idx="34">
                  <c:v>49310</c:v>
                </c:pt>
                <c:pt idx="35">
                  <c:v>49675</c:v>
                </c:pt>
                <c:pt idx="36">
                  <c:v>50041</c:v>
                </c:pt>
                <c:pt idx="37">
                  <c:v>50406</c:v>
                </c:pt>
                <c:pt idx="38">
                  <c:v>50771</c:v>
                </c:pt>
                <c:pt idx="39">
                  <c:v>51136</c:v>
                </c:pt>
              </c:numCache>
            </c:numRef>
          </c:cat>
          <c:val>
            <c:numRef>
              <c:f>'graph CP eng fr'!$M$2:$M$41</c:f>
              <c:numCache>
                <c:formatCode>General</c:formatCode>
                <c:ptCount val="40"/>
                <c:pt idx="23">
                  <c:v>26.944911999999999</c:v>
                </c:pt>
                <c:pt idx="24">
                  <c:v>27.473214212614071</c:v>
                </c:pt>
                <c:pt idx="25">
                  <c:v>28.011874715797173</c:v>
                </c:pt>
                <c:pt idx="26">
                  <c:v>28.5610966019857</c:v>
                </c:pt>
                <c:pt idx="27">
                  <c:v>29.121086945599117</c:v>
                </c:pt>
                <c:pt idx="28">
                  <c:v>29.692056881113725</c:v>
                </c:pt>
                <c:pt idx="29">
                  <c:v>30.274221682667179</c:v>
                </c:pt>
                <c:pt idx="30">
                  <c:v>30.867800845223805</c:v>
                </c:pt>
                <c:pt idx="31">
                  <c:v>31.473018167331304</c:v>
                </c:pt>
                <c:pt idx="32">
                  <c:v>32.09010183550005</c:v>
                </c:pt>
                <c:pt idx="33">
                  <c:v>32.719284510236768</c:v>
                </c:pt>
                <c:pt idx="34">
                  <c:v>33.360803413765098</c:v>
                </c:pt>
                <c:pt idx="35">
                  <c:v>34.014900419466031</c:v>
                </c:pt>
                <c:pt idx="36">
                  <c:v>34.681822143072004</c:v>
                </c:pt>
                <c:pt idx="37">
                  <c:v>35.361820035649004</c:v>
                </c:pt>
                <c:pt idx="38">
                  <c:v>36.055150478401757</c:v>
                </c:pt>
                <c:pt idx="39">
                  <c:v>36.762074879337746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27-40D6-81E7-D7752C762ED1}"/>
            </c:ext>
          </c:extLst>
        </c:ser>
        <c:ser>
          <c:idx val="2"/>
          <c:order val="2"/>
          <c:tx>
            <c:strRef>
              <c:f>'graph CP eng fr'!$N$1</c:f>
              <c:strCache>
                <c:ptCount val="1"/>
                <c:pt idx="0">
                  <c:v>Net Zero Scenario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'graph CP eng fr'!$J$2:$J$41</c:f>
              <c:numCache>
                <c:formatCode>m/d/yyyy</c:formatCode>
                <c:ptCount val="40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  <c:pt idx="5">
                  <c:v>38718</c:v>
                </c:pt>
                <c:pt idx="6">
                  <c:v>39083</c:v>
                </c:pt>
                <c:pt idx="7">
                  <c:v>39448</c:v>
                </c:pt>
                <c:pt idx="8">
                  <c:v>39814</c:v>
                </c:pt>
                <c:pt idx="9">
                  <c:v>40179</c:v>
                </c:pt>
                <c:pt idx="10">
                  <c:v>40544</c:v>
                </c:pt>
                <c:pt idx="11">
                  <c:v>40909</c:v>
                </c:pt>
                <c:pt idx="12">
                  <c:v>41275</c:v>
                </c:pt>
                <c:pt idx="13">
                  <c:v>41640</c:v>
                </c:pt>
                <c:pt idx="14">
                  <c:v>42005</c:v>
                </c:pt>
                <c:pt idx="15">
                  <c:v>42370</c:v>
                </c:pt>
                <c:pt idx="16">
                  <c:v>42736</c:v>
                </c:pt>
                <c:pt idx="17">
                  <c:v>43101</c:v>
                </c:pt>
                <c:pt idx="18">
                  <c:v>43466</c:v>
                </c:pt>
                <c:pt idx="19">
                  <c:v>43831</c:v>
                </c:pt>
                <c:pt idx="20">
                  <c:v>44197</c:v>
                </c:pt>
                <c:pt idx="21">
                  <c:v>44562</c:v>
                </c:pt>
                <c:pt idx="22">
                  <c:v>44927</c:v>
                </c:pt>
                <c:pt idx="23">
                  <c:v>45292</c:v>
                </c:pt>
                <c:pt idx="24">
                  <c:v>45658</c:v>
                </c:pt>
                <c:pt idx="25">
                  <c:v>46023</c:v>
                </c:pt>
                <c:pt idx="26">
                  <c:v>46388</c:v>
                </c:pt>
                <c:pt idx="27">
                  <c:v>46753</c:v>
                </c:pt>
                <c:pt idx="28">
                  <c:v>47119</c:v>
                </c:pt>
                <c:pt idx="29">
                  <c:v>47484</c:v>
                </c:pt>
                <c:pt idx="30">
                  <c:v>47849</c:v>
                </c:pt>
                <c:pt idx="31">
                  <c:v>48214</c:v>
                </c:pt>
                <c:pt idx="32">
                  <c:v>48580</c:v>
                </c:pt>
                <c:pt idx="33">
                  <c:v>48945</c:v>
                </c:pt>
                <c:pt idx="34">
                  <c:v>49310</c:v>
                </c:pt>
                <c:pt idx="35">
                  <c:v>49675</c:v>
                </c:pt>
                <c:pt idx="36">
                  <c:v>50041</c:v>
                </c:pt>
                <c:pt idx="37">
                  <c:v>50406</c:v>
                </c:pt>
                <c:pt idx="38">
                  <c:v>50771</c:v>
                </c:pt>
                <c:pt idx="39">
                  <c:v>51136</c:v>
                </c:pt>
              </c:numCache>
            </c:numRef>
          </c:cat>
          <c:val>
            <c:numRef>
              <c:f>'graph CP eng fr'!$N$2:$N$41</c:f>
              <c:numCache>
                <c:formatCode>General</c:formatCode>
                <c:ptCount val="40"/>
                <c:pt idx="23">
                  <c:v>26.944911999999999</c:v>
                </c:pt>
                <c:pt idx="24">
                  <c:v>28.397247</c:v>
                </c:pt>
                <c:pt idx="25">
                  <c:v>29.849582000000002</c:v>
                </c:pt>
                <c:pt idx="26">
                  <c:v>31.301917</c:v>
                </c:pt>
                <c:pt idx="27">
                  <c:v>32.758229</c:v>
                </c:pt>
                <c:pt idx="28">
                  <c:v>34.210563999999998</c:v>
                </c:pt>
                <c:pt idx="29">
                  <c:v>34.996192999999998</c:v>
                </c:pt>
                <c:pt idx="30">
                  <c:v>35.781821999999998</c:v>
                </c:pt>
                <c:pt idx="31">
                  <c:v>36.569603000000001</c:v>
                </c:pt>
                <c:pt idx="32">
                  <c:v>37.355232000000001</c:v>
                </c:pt>
                <c:pt idx="33">
                  <c:v>38.140861000000001</c:v>
                </c:pt>
                <c:pt idx="34">
                  <c:v>38.318910000000002</c:v>
                </c:pt>
                <c:pt idx="35">
                  <c:v>38.497444999999999</c:v>
                </c:pt>
                <c:pt idx="36">
                  <c:v>38.675491000000001</c:v>
                </c:pt>
                <c:pt idx="37">
                  <c:v>38.853540000000002</c:v>
                </c:pt>
                <c:pt idx="38">
                  <c:v>39.394100000000002</c:v>
                </c:pt>
                <c:pt idx="39">
                  <c:v>39.974299999999999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27-40D6-81E7-D7752C762ED1}"/>
            </c:ext>
          </c:extLst>
        </c:ser>
        <c:ser>
          <c:idx val="3"/>
          <c:order val="3"/>
          <c:tx>
            <c:strRef>
              <c:f>'graph CP eng fr'!$Q$1</c:f>
              <c:strCache>
                <c:ptCount val="1"/>
                <c:pt idx="0">
                  <c:v>Announced supply project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'graph CP eng fr'!$J$2:$J$41</c:f>
              <c:numCache>
                <c:formatCode>m/d/yyyy</c:formatCode>
                <c:ptCount val="40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  <c:pt idx="5">
                  <c:v>38718</c:v>
                </c:pt>
                <c:pt idx="6">
                  <c:v>39083</c:v>
                </c:pt>
                <c:pt idx="7">
                  <c:v>39448</c:v>
                </c:pt>
                <c:pt idx="8">
                  <c:v>39814</c:v>
                </c:pt>
                <c:pt idx="9">
                  <c:v>40179</c:v>
                </c:pt>
                <c:pt idx="10">
                  <c:v>40544</c:v>
                </c:pt>
                <c:pt idx="11">
                  <c:v>40909</c:v>
                </c:pt>
                <c:pt idx="12">
                  <c:v>41275</c:v>
                </c:pt>
                <c:pt idx="13">
                  <c:v>41640</c:v>
                </c:pt>
                <c:pt idx="14">
                  <c:v>42005</c:v>
                </c:pt>
                <c:pt idx="15">
                  <c:v>42370</c:v>
                </c:pt>
                <c:pt idx="16">
                  <c:v>42736</c:v>
                </c:pt>
                <c:pt idx="17">
                  <c:v>43101</c:v>
                </c:pt>
                <c:pt idx="18">
                  <c:v>43466</c:v>
                </c:pt>
                <c:pt idx="19">
                  <c:v>43831</c:v>
                </c:pt>
                <c:pt idx="20">
                  <c:v>44197</c:v>
                </c:pt>
                <c:pt idx="21">
                  <c:v>44562</c:v>
                </c:pt>
                <c:pt idx="22">
                  <c:v>44927</c:v>
                </c:pt>
                <c:pt idx="23">
                  <c:v>45292</c:v>
                </c:pt>
                <c:pt idx="24">
                  <c:v>45658</c:v>
                </c:pt>
                <c:pt idx="25">
                  <c:v>46023</c:v>
                </c:pt>
                <c:pt idx="26">
                  <c:v>46388</c:v>
                </c:pt>
                <c:pt idx="27">
                  <c:v>46753</c:v>
                </c:pt>
                <c:pt idx="28">
                  <c:v>47119</c:v>
                </c:pt>
                <c:pt idx="29">
                  <c:v>47484</c:v>
                </c:pt>
                <c:pt idx="30">
                  <c:v>47849</c:v>
                </c:pt>
                <c:pt idx="31">
                  <c:v>48214</c:v>
                </c:pt>
                <c:pt idx="32">
                  <c:v>48580</c:v>
                </c:pt>
                <c:pt idx="33">
                  <c:v>48945</c:v>
                </c:pt>
                <c:pt idx="34">
                  <c:v>49310</c:v>
                </c:pt>
                <c:pt idx="35">
                  <c:v>49675</c:v>
                </c:pt>
                <c:pt idx="36">
                  <c:v>50041</c:v>
                </c:pt>
                <c:pt idx="37">
                  <c:v>50406</c:v>
                </c:pt>
                <c:pt idx="38">
                  <c:v>50771</c:v>
                </c:pt>
                <c:pt idx="39">
                  <c:v>51136</c:v>
                </c:pt>
              </c:numCache>
            </c:numRef>
          </c:cat>
          <c:val>
            <c:numRef>
              <c:f>'graph CP eng fr'!$Q$2:$Q$41</c:f>
              <c:numCache>
                <c:formatCode>General</c:formatCode>
                <c:ptCount val="40"/>
                <c:pt idx="23">
                  <c:v>26.944911999999999</c:v>
                </c:pt>
                <c:pt idx="24">
                  <c:v>27.808910999999998</c:v>
                </c:pt>
                <c:pt idx="25">
                  <c:v>28.864692000000002</c:v>
                </c:pt>
                <c:pt idx="26">
                  <c:v>29.984715000000001</c:v>
                </c:pt>
                <c:pt idx="27">
                  <c:v>31.394273999999999</c:v>
                </c:pt>
                <c:pt idx="28">
                  <c:v>32.530135999999999</c:v>
                </c:pt>
                <c:pt idx="29">
                  <c:v>33.220379999999999</c:v>
                </c:pt>
                <c:pt idx="30">
                  <c:v>33.390118999999999</c:v>
                </c:pt>
                <c:pt idx="31">
                  <c:v>33.113379999999999</c:v>
                </c:pt>
                <c:pt idx="32">
                  <c:v>32.595422999999997</c:v>
                </c:pt>
                <c:pt idx="33">
                  <c:v>32.254137999999998</c:v>
                </c:pt>
                <c:pt idx="34">
                  <c:v>31.96903</c:v>
                </c:pt>
                <c:pt idx="35">
                  <c:v>31.749586000000001</c:v>
                </c:pt>
                <c:pt idx="36">
                  <c:v>31.586174</c:v>
                </c:pt>
                <c:pt idx="37">
                  <c:v>31.422820999999999</c:v>
                </c:pt>
                <c:pt idx="38">
                  <c:v>31.282881</c:v>
                </c:pt>
                <c:pt idx="39">
                  <c:v>31.143000000000001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27-40D6-81E7-D7752C762E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9602304"/>
        <c:axId val="469614304"/>
      </c:lineChart>
      <c:dateAx>
        <c:axId val="469602304"/>
        <c:scaling>
          <c:orientation val="minMax"/>
          <c:min val="36526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9614304"/>
        <c:crosses val="autoZero"/>
        <c:auto val="1"/>
        <c:lblOffset val="100"/>
        <c:baseTimeUnit val="years"/>
        <c:majorUnit val="5"/>
        <c:majorTimeUnit val="years"/>
      </c:dateAx>
      <c:valAx>
        <c:axId val="46961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960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400" b="1" i="0" u="none" strike="noStrike" kern="1200" spc="0" baseline="0">
                <a:solidFill>
                  <a:sysClr val="windowText" lastClr="000000"/>
                </a:solidFill>
              </a:rPr>
              <a:t>Prévisions d'offre et de demande de cuivre </a:t>
            </a:r>
          </a:p>
          <a:p>
            <a:pPr algn="l">
              <a:defRPr/>
            </a:pPr>
            <a:r>
              <a:rPr lang="fr-FR" sz="1400" b="0" i="0" u="none" strike="noStrike" kern="1200" spc="0" baseline="0">
                <a:solidFill>
                  <a:sysClr val="windowText" lastClr="000000"/>
                </a:solidFill>
              </a:rPr>
              <a:t>(en milions de tonne)</a:t>
            </a:r>
          </a:p>
        </c:rich>
      </c:tx>
      <c:layout>
        <c:manualLayout>
          <c:xMode val="edge"/>
          <c:yMode val="edge"/>
          <c:x val="2.6484907074974745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'graph CP eng fr'!$L$1</c:f>
              <c:strCache>
                <c:ptCount val="1"/>
                <c:pt idx="0">
                  <c:v>Observed consumption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'graph CP eng fr'!$J$2:$J$41</c:f>
              <c:numCache>
                <c:formatCode>m/d/yyyy</c:formatCode>
                <c:ptCount val="40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  <c:pt idx="5">
                  <c:v>38718</c:v>
                </c:pt>
                <c:pt idx="6">
                  <c:v>39083</c:v>
                </c:pt>
                <c:pt idx="7">
                  <c:v>39448</c:v>
                </c:pt>
                <c:pt idx="8">
                  <c:v>39814</c:v>
                </c:pt>
                <c:pt idx="9">
                  <c:v>40179</c:v>
                </c:pt>
                <c:pt idx="10">
                  <c:v>40544</c:v>
                </c:pt>
                <c:pt idx="11">
                  <c:v>40909</c:v>
                </c:pt>
                <c:pt idx="12">
                  <c:v>41275</c:v>
                </c:pt>
                <c:pt idx="13">
                  <c:v>41640</c:v>
                </c:pt>
                <c:pt idx="14">
                  <c:v>42005</c:v>
                </c:pt>
                <c:pt idx="15">
                  <c:v>42370</c:v>
                </c:pt>
                <c:pt idx="16">
                  <c:v>42736</c:v>
                </c:pt>
                <c:pt idx="17">
                  <c:v>43101</c:v>
                </c:pt>
                <c:pt idx="18">
                  <c:v>43466</c:v>
                </c:pt>
                <c:pt idx="19">
                  <c:v>43831</c:v>
                </c:pt>
                <c:pt idx="20">
                  <c:v>44197</c:v>
                </c:pt>
                <c:pt idx="21">
                  <c:v>44562</c:v>
                </c:pt>
                <c:pt idx="22">
                  <c:v>44927</c:v>
                </c:pt>
                <c:pt idx="23">
                  <c:v>45292</c:v>
                </c:pt>
                <c:pt idx="24">
                  <c:v>45658</c:v>
                </c:pt>
                <c:pt idx="25">
                  <c:v>46023</c:v>
                </c:pt>
                <c:pt idx="26">
                  <c:v>46388</c:v>
                </c:pt>
                <c:pt idx="27">
                  <c:v>46753</c:v>
                </c:pt>
                <c:pt idx="28">
                  <c:v>47119</c:v>
                </c:pt>
                <c:pt idx="29">
                  <c:v>47484</c:v>
                </c:pt>
                <c:pt idx="30">
                  <c:v>47849</c:v>
                </c:pt>
                <c:pt idx="31">
                  <c:v>48214</c:v>
                </c:pt>
                <c:pt idx="32">
                  <c:v>48580</c:v>
                </c:pt>
                <c:pt idx="33">
                  <c:v>48945</c:v>
                </c:pt>
                <c:pt idx="34">
                  <c:v>49310</c:v>
                </c:pt>
                <c:pt idx="35">
                  <c:v>49675</c:v>
                </c:pt>
                <c:pt idx="36">
                  <c:v>50041</c:v>
                </c:pt>
                <c:pt idx="37">
                  <c:v>50406</c:v>
                </c:pt>
                <c:pt idx="38">
                  <c:v>50771</c:v>
                </c:pt>
                <c:pt idx="39">
                  <c:v>51136</c:v>
                </c:pt>
              </c:numCache>
            </c:numRef>
          </c:cat>
          <c:val>
            <c:numRef>
              <c:f>'graph CP eng fr'!$L$2:$L$41</c:f>
              <c:numCache>
                <c:formatCode>General</c:formatCode>
                <c:ptCount val="40"/>
                <c:pt idx="0">
                  <c:v>13.338958999999999</c:v>
                </c:pt>
                <c:pt idx="1">
                  <c:v>14.848634000000001</c:v>
                </c:pt>
                <c:pt idx="2">
                  <c:v>15.105076</c:v>
                </c:pt>
                <c:pt idx="3">
                  <c:v>16.373467999999999</c:v>
                </c:pt>
                <c:pt idx="4">
                  <c:v>16.572234000000002</c:v>
                </c:pt>
                <c:pt idx="5">
                  <c:v>16.948633999999998</c:v>
                </c:pt>
                <c:pt idx="6">
                  <c:v>17.999022</c:v>
                </c:pt>
                <c:pt idx="7">
                  <c:v>18.127572000000001</c:v>
                </c:pt>
                <c:pt idx="8">
                  <c:v>18.125924999999999</c:v>
                </c:pt>
                <c:pt idx="9">
                  <c:v>19.347113</c:v>
                </c:pt>
                <c:pt idx="10">
                  <c:v>19.564912</c:v>
                </c:pt>
                <c:pt idx="11">
                  <c:v>20.317229000000001</c:v>
                </c:pt>
                <c:pt idx="12">
                  <c:v>21.132612999999999</c:v>
                </c:pt>
                <c:pt idx="13">
                  <c:v>22.756428</c:v>
                </c:pt>
                <c:pt idx="14">
                  <c:v>22.794542</c:v>
                </c:pt>
                <c:pt idx="15">
                  <c:v>23.186585999999998</c:v>
                </c:pt>
                <c:pt idx="16">
                  <c:v>23.236699000000002</c:v>
                </c:pt>
                <c:pt idx="17">
                  <c:v>23.825029000000001</c:v>
                </c:pt>
                <c:pt idx="18">
                  <c:v>23.937201000000002</c:v>
                </c:pt>
                <c:pt idx="19">
                  <c:v>24.764119000000001</c:v>
                </c:pt>
                <c:pt idx="20">
                  <c:v>24.787196000000002</c:v>
                </c:pt>
                <c:pt idx="21">
                  <c:v>25.893968999999998</c:v>
                </c:pt>
                <c:pt idx="22">
                  <c:v>26.642303999999999</c:v>
                </c:pt>
                <c:pt idx="23">
                  <c:v>26.944911999999999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DD-47C5-9452-F11A5A81EC09}"/>
            </c:ext>
          </c:extLst>
        </c:ser>
        <c:ser>
          <c:idx val="1"/>
          <c:order val="1"/>
          <c:tx>
            <c:strRef>
              <c:f>'graph CP eng fr'!$M$1</c:f>
              <c:strCache>
                <c:ptCount val="1"/>
                <c:pt idx="0">
                  <c:v>Baseline scenario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'graph CP eng fr'!$J$2:$J$41</c:f>
              <c:numCache>
                <c:formatCode>m/d/yyyy</c:formatCode>
                <c:ptCount val="40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  <c:pt idx="5">
                  <c:v>38718</c:v>
                </c:pt>
                <c:pt idx="6">
                  <c:v>39083</c:v>
                </c:pt>
                <c:pt idx="7">
                  <c:v>39448</c:v>
                </c:pt>
                <c:pt idx="8">
                  <c:v>39814</c:v>
                </c:pt>
                <c:pt idx="9">
                  <c:v>40179</c:v>
                </c:pt>
                <c:pt idx="10">
                  <c:v>40544</c:v>
                </c:pt>
                <c:pt idx="11">
                  <c:v>40909</c:v>
                </c:pt>
                <c:pt idx="12">
                  <c:v>41275</c:v>
                </c:pt>
                <c:pt idx="13">
                  <c:v>41640</c:v>
                </c:pt>
                <c:pt idx="14">
                  <c:v>42005</c:v>
                </c:pt>
                <c:pt idx="15">
                  <c:v>42370</c:v>
                </c:pt>
                <c:pt idx="16">
                  <c:v>42736</c:v>
                </c:pt>
                <c:pt idx="17">
                  <c:v>43101</c:v>
                </c:pt>
                <c:pt idx="18">
                  <c:v>43466</c:v>
                </c:pt>
                <c:pt idx="19">
                  <c:v>43831</c:v>
                </c:pt>
                <c:pt idx="20">
                  <c:v>44197</c:v>
                </c:pt>
                <c:pt idx="21">
                  <c:v>44562</c:v>
                </c:pt>
                <c:pt idx="22">
                  <c:v>44927</c:v>
                </c:pt>
                <c:pt idx="23">
                  <c:v>45292</c:v>
                </c:pt>
                <c:pt idx="24">
                  <c:v>45658</c:v>
                </c:pt>
                <c:pt idx="25">
                  <c:v>46023</c:v>
                </c:pt>
                <c:pt idx="26">
                  <c:v>46388</c:v>
                </c:pt>
                <c:pt idx="27">
                  <c:v>46753</c:v>
                </c:pt>
                <c:pt idx="28">
                  <c:v>47119</c:v>
                </c:pt>
                <c:pt idx="29">
                  <c:v>47484</c:v>
                </c:pt>
                <c:pt idx="30">
                  <c:v>47849</c:v>
                </c:pt>
                <c:pt idx="31">
                  <c:v>48214</c:v>
                </c:pt>
                <c:pt idx="32">
                  <c:v>48580</c:v>
                </c:pt>
                <c:pt idx="33">
                  <c:v>48945</c:v>
                </c:pt>
                <c:pt idx="34">
                  <c:v>49310</c:v>
                </c:pt>
                <c:pt idx="35">
                  <c:v>49675</c:v>
                </c:pt>
                <c:pt idx="36">
                  <c:v>50041</c:v>
                </c:pt>
                <c:pt idx="37">
                  <c:v>50406</c:v>
                </c:pt>
                <c:pt idx="38">
                  <c:v>50771</c:v>
                </c:pt>
                <c:pt idx="39">
                  <c:v>51136</c:v>
                </c:pt>
              </c:numCache>
            </c:numRef>
          </c:cat>
          <c:val>
            <c:numRef>
              <c:f>'graph CP eng fr'!$M$2:$M$41</c:f>
              <c:numCache>
                <c:formatCode>General</c:formatCode>
                <c:ptCount val="40"/>
                <c:pt idx="23">
                  <c:v>26.944911999999999</c:v>
                </c:pt>
                <c:pt idx="24">
                  <c:v>27.473214212614071</c:v>
                </c:pt>
                <c:pt idx="25">
                  <c:v>28.011874715797173</c:v>
                </c:pt>
                <c:pt idx="26">
                  <c:v>28.5610966019857</c:v>
                </c:pt>
                <c:pt idx="27">
                  <c:v>29.121086945599117</c:v>
                </c:pt>
                <c:pt idx="28">
                  <c:v>29.692056881113725</c:v>
                </c:pt>
                <c:pt idx="29">
                  <c:v>30.274221682667179</c:v>
                </c:pt>
                <c:pt idx="30">
                  <c:v>30.867800845223805</c:v>
                </c:pt>
                <c:pt idx="31">
                  <c:v>31.473018167331304</c:v>
                </c:pt>
                <c:pt idx="32">
                  <c:v>32.09010183550005</c:v>
                </c:pt>
                <c:pt idx="33">
                  <c:v>32.719284510236768</c:v>
                </c:pt>
                <c:pt idx="34">
                  <c:v>33.360803413765098</c:v>
                </c:pt>
                <c:pt idx="35">
                  <c:v>34.014900419466031</c:v>
                </c:pt>
                <c:pt idx="36">
                  <c:v>34.681822143072004</c:v>
                </c:pt>
                <c:pt idx="37">
                  <c:v>35.361820035649004</c:v>
                </c:pt>
                <c:pt idx="38">
                  <c:v>36.055150478401757</c:v>
                </c:pt>
                <c:pt idx="39">
                  <c:v>36.762074879337746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DD-47C5-9452-F11A5A81EC09}"/>
            </c:ext>
          </c:extLst>
        </c:ser>
        <c:ser>
          <c:idx val="2"/>
          <c:order val="2"/>
          <c:tx>
            <c:strRef>
              <c:f>'graph CP eng fr'!$N$1</c:f>
              <c:strCache>
                <c:ptCount val="1"/>
                <c:pt idx="0">
                  <c:v>Net Zero Scenario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'graph CP eng fr'!$J$2:$J$41</c:f>
              <c:numCache>
                <c:formatCode>m/d/yyyy</c:formatCode>
                <c:ptCount val="40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  <c:pt idx="5">
                  <c:v>38718</c:v>
                </c:pt>
                <c:pt idx="6">
                  <c:v>39083</c:v>
                </c:pt>
                <c:pt idx="7">
                  <c:v>39448</c:v>
                </c:pt>
                <c:pt idx="8">
                  <c:v>39814</c:v>
                </c:pt>
                <c:pt idx="9">
                  <c:v>40179</c:v>
                </c:pt>
                <c:pt idx="10">
                  <c:v>40544</c:v>
                </c:pt>
                <c:pt idx="11">
                  <c:v>40909</c:v>
                </c:pt>
                <c:pt idx="12">
                  <c:v>41275</c:v>
                </c:pt>
                <c:pt idx="13">
                  <c:v>41640</c:v>
                </c:pt>
                <c:pt idx="14">
                  <c:v>42005</c:v>
                </c:pt>
                <c:pt idx="15">
                  <c:v>42370</c:v>
                </c:pt>
                <c:pt idx="16">
                  <c:v>42736</c:v>
                </c:pt>
                <c:pt idx="17">
                  <c:v>43101</c:v>
                </c:pt>
                <c:pt idx="18">
                  <c:v>43466</c:v>
                </c:pt>
                <c:pt idx="19">
                  <c:v>43831</c:v>
                </c:pt>
                <c:pt idx="20">
                  <c:v>44197</c:v>
                </c:pt>
                <c:pt idx="21">
                  <c:v>44562</c:v>
                </c:pt>
                <c:pt idx="22">
                  <c:v>44927</c:v>
                </c:pt>
                <c:pt idx="23">
                  <c:v>45292</c:v>
                </c:pt>
                <c:pt idx="24">
                  <c:v>45658</c:v>
                </c:pt>
                <c:pt idx="25">
                  <c:v>46023</c:v>
                </c:pt>
                <c:pt idx="26">
                  <c:v>46388</c:v>
                </c:pt>
                <c:pt idx="27">
                  <c:v>46753</c:v>
                </c:pt>
                <c:pt idx="28">
                  <c:v>47119</c:v>
                </c:pt>
                <c:pt idx="29">
                  <c:v>47484</c:v>
                </c:pt>
                <c:pt idx="30">
                  <c:v>47849</c:v>
                </c:pt>
                <c:pt idx="31">
                  <c:v>48214</c:v>
                </c:pt>
                <c:pt idx="32">
                  <c:v>48580</c:v>
                </c:pt>
                <c:pt idx="33">
                  <c:v>48945</c:v>
                </c:pt>
                <c:pt idx="34">
                  <c:v>49310</c:v>
                </c:pt>
                <c:pt idx="35">
                  <c:v>49675</c:v>
                </c:pt>
                <c:pt idx="36">
                  <c:v>50041</c:v>
                </c:pt>
                <c:pt idx="37">
                  <c:v>50406</c:v>
                </c:pt>
                <c:pt idx="38">
                  <c:v>50771</c:v>
                </c:pt>
                <c:pt idx="39">
                  <c:v>51136</c:v>
                </c:pt>
              </c:numCache>
            </c:numRef>
          </c:cat>
          <c:val>
            <c:numRef>
              <c:f>'graph CP eng fr'!$N$2:$N$41</c:f>
              <c:numCache>
                <c:formatCode>General</c:formatCode>
                <c:ptCount val="40"/>
                <c:pt idx="23">
                  <c:v>26.944911999999999</c:v>
                </c:pt>
                <c:pt idx="24">
                  <c:v>28.397247</c:v>
                </c:pt>
                <c:pt idx="25">
                  <c:v>29.849582000000002</c:v>
                </c:pt>
                <c:pt idx="26">
                  <c:v>31.301917</c:v>
                </c:pt>
                <c:pt idx="27">
                  <c:v>32.758229</c:v>
                </c:pt>
                <c:pt idx="28">
                  <c:v>34.210563999999998</c:v>
                </c:pt>
                <c:pt idx="29">
                  <c:v>34.996192999999998</c:v>
                </c:pt>
                <c:pt idx="30">
                  <c:v>35.781821999999998</c:v>
                </c:pt>
                <c:pt idx="31">
                  <c:v>36.569603000000001</c:v>
                </c:pt>
                <c:pt idx="32">
                  <c:v>37.355232000000001</c:v>
                </c:pt>
                <c:pt idx="33">
                  <c:v>38.140861000000001</c:v>
                </c:pt>
                <c:pt idx="34">
                  <c:v>38.318910000000002</c:v>
                </c:pt>
                <c:pt idx="35">
                  <c:v>38.497444999999999</c:v>
                </c:pt>
                <c:pt idx="36">
                  <c:v>38.675491000000001</c:v>
                </c:pt>
                <c:pt idx="37">
                  <c:v>38.853540000000002</c:v>
                </c:pt>
                <c:pt idx="38">
                  <c:v>39.394100000000002</c:v>
                </c:pt>
                <c:pt idx="39">
                  <c:v>39.974299999999999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DD-47C5-9452-F11A5A81EC09}"/>
            </c:ext>
          </c:extLst>
        </c:ser>
        <c:ser>
          <c:idx val="3"/>
          <c:order val="3"/>
          <c:tx>
            <c:strRef>
              <c:f>'graph CP eng fr'!$Q$1</c:f>
              <c:strCache>
                <c:ptCount val="1"/>
                <c:pt idx="0">
                  <c:v>Announced supply project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'graph CP eng fr'!$J$2:$J$41</c:f>
              <c:numCache>
                <c:formatCode>m/d/yyyy</c:formatCode>
                <c:ptCount val="40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  <c:pt idx="5">
                  <c:v>38718</c:v>
                </c:pt>
                <c:pt idx="6">
                  <c:v>39083</c:v>
                </c:pt>
                <c:pt idx="7">
                  <c:v>39448</c:v>
                </c:pt>
                <c:pt idx="8">
                  <c:v>39814</c:v>
                </c:pt>
                <c:pt idx="9">
                  <c:v>40179</c:v>
                </c:pt>
                <c:pt idx="10">
                  <c:v>40544</c:v>
                </c:pt>
                <c:pt idx="11">
                  <c:v>40909</c:v>
                </c:pt>
                <c:pt idx="12">
                  <c:v>41275</c:v>
                </c:pt>
                <c:pt idx="13">
                  <c:v>41640</c:v>
                </c:pt>
                <c:pt idx="14">
                  <c:v>42005</c:v>
                </c:pt>
                <c:pt idx="15">
                  <c:v>42370</c:v>
                </c:pt>
                <c:pt idx="16">
                  <c:v>42736</c:v>
                </c:pt>
                <c:pt idx="17">
                  <c:v>43101</c:v>
                </c:pt>
                <c:pt idx="18">
                  <c:v>43466</c:v>
                </c:pt>
                <c:pt idx="19">
                  <c:v>43831</c:v>
                </c:pt>
                <c:pt idx="20">
                  <c:v>44197</c:v>
                </c:pt>
                <c:pt idx="21">
                  <c:v>44562</c:v>
                </c:pt>
                <c:pt idx="22">
                  <c:v>44927</c:v>
                </c:pt>
                <c:pt idx="23">
                  <c:v>45292</c:v>
                </c:pt>
                <c:pt idx="24">
                  <c:v>45658</c:v>
                </c:pt>
                <c:pt idx="25">
                  <c:v>46023</c:v>
                </c:pt>
                <c:pt idx="26">
                  <c:v>46388</c:v>
                </c:pt>
                <c:pt idx="27">
                  <c:v>46753</c:v>
                </c:pt>
                <c:pt idx="28">
                  <c:v>47119</c:v>
                </c:pt>
                <c:pt idx="29">
                  <c:v>47484</c:v>
                </c:pt>
                <c:pt idx="30">
                  <c:v>47849</c:v>
                </c:pt>
                <c:pt idx="31">
                  <c:v>48214</c:v>
                </c:pt>
                <c:pt idx="32">
                  <c:v>48580</c:v>
                </c:pt>
                <c:pt idx="33">
                  <c:v>48945</c:v>
                </c:pt>
                <c:pt idx="34">
                  <c:v>49310</c:v>
                </c:pt>
                <c:pt idx="35">
                  <c:v>49675</c:v>
                </c:pt>
                <c:pt idx="36">
                  <c:v>50041</c:v>
                </c:pt>
                <c:pt idx="37">
                  <c:v>50406</c:v>
                </c:pt>
                <c:pt idx="38">
                  <c:v>50771</c:v>
                </c:pt>
                <c:pt idx="39">
                  <c:v>51136</c:v>
                </c:pt>
              </c:numCache>
            </c:numRef>
          </c:cat>
          <c:val>
            <c:numRef>
              <c:f>'graph CP eng fr'!$Q$2:$Q$41</c:f>
              <c:numCache>
                <c:formatCode>General</c:formatCode>
                <c:ptCount val="40"/>
                <c:pt idx="23">
                  <c:v>26.944911999999999</c:v>
                </c:pt>
                <c:pt idx="24">
                  <c:v>27.808910999999998</c:v>
                </c:pt>
                <c:pt idx="25">
                  <c:v>28.864692000000002</c:v>
                </c:pt>
                <c:pt idx="26">
                  <c:v>29.984715000000001</c:v>
                </c:pt>
                <c:pt idx="27">
                  <c:v>31.394273999999999</c:v>
                </c:pt>
                <c:pt idx="28">
                  <c:v>32.530135999999999</c:v>
                </c:pt>
                <c:pt idx="29">
                  <c:v>33.220379999999999</c:v>
                </c:pt>
                <c:pt idx="30">
                  <c:v>33.390118999999999</c:v>
                </c:pt>
                <c:pt idx="31">
                  <c:v>33.113379999999999</c:v>
                </c:pt>
                <c:pt idx="32">
                  <c:v>32.595422999999997</c:v>
                </c:pt>
                <c:pt idx="33">
                  <c:v>32.254137999999998</c:v>
                </c:pt>
                <c:pt idx="34">
                  <c:v>31.96903</c:v>
                </c:pt>
                <c:pt idx="35">
                  <c:v>31.749586000000001</c:v>
                </c:pt>
                <c:pt idx="36">
                  <c:v>31.586174</c:v>
                </c:pt>
                <c:pt idx="37">
                  <c:v>31.422820999999999</c:v>
                </c:pt>
                <c:pt idx="38">
                  <c:v>31.282881</c:v>
                </c:pt>
                <c:pt idx="39">
                  <c:v>31.143000000000001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DD-47C5-9452-F11A5A81EC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9602304"/>
        <c:axId val="469614304"/>
      </c:lineChart>
      <c:dateAx>
        <c:axId val="469602304"/>
        <c:scaling>
          <c:orientation val="minMax"/>
          <c:min val="36526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9614304"/>
        <c:crosses val="autoZero"/>
        <c:auto val="1"/>
        <c:lblOffset val="100"/>
        <c:baseTimeUnit val="years"/>
        <c:majorUnit val="5"/>
        <c:majorTimeUnit val="years"/>
      </c:dateAx>
      <c:valAx>
        <c:axId val="46961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960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907324</xdr:colOff>
      <xdr:row>83</xdr:row>
      <xdr:rowOff>79369</xdr:rowOff>
    </xdr:from>
    <xdr:to>
      <xdr:col>7</xdr:col>
      <xdr:colOff>900257</xdr:colOff>
      <xdr:row>105</xdr:row>
      <xdr:rowOff>64403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8FE203CE-5E23-4B0E-9B3B-19ECE52379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1937656</xdr:colOff>
      <xdr:row>83</xdr:row>
      <xdr:rowOff>65313</xdr:rowOff>
    </xdr:from>
    <xdr:to>
      <xdr:col>14</xdr:col>
      <xdr:colOff>150472</xdr:colOff>
      <xdr:row>105</xdr:row>
      <xdr:rowOff>48379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A2D69C81-EB74-41FD-B293-4B4DAF4993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Library%20and%20EIKS\Knowledge%20Service%20(EIKS)\Statistical%20Review%20of%20World%20Energy\2024\Data%20for%20Publication\Key_Materials.xlsx" TargetMode="External"/><Relationship Id="rId1" Type="http://schemas.openxmlformats.org/officeDocument/2006/relationships/externalLinkPath" Target="https://energyinstitute.sharepoint.com/Library%20and%20EIKS/Knowledge%20Service%20(EIKS)/Statistical%20Review%20of%20World%20Energy/2024/Data%20for%20Publication/Key_Material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Economic%20Research\2%20-%20PUBLICATIONS\3%20-%20FOCUS\2026\202605_Metals%20cycle\Graphiques%20maquette%20for%20design.xlsx" TargetMode="External"/><Relationship Id="rId1" Type="http://schemas.openxmlformats.org/officeDocument/2006/relationships/externalLinkPath" Target="Graphiques%20maquette%20for%20desig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balt P-R"/>
      <sheetName val="Lithium P-R"/>
      <sheetName val="Natural Graphite P-R"/>
      <sheetName val="Rare Earth metals P&amp;R"/>
      <sheetName val="narrow_file2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gure 1"/>
      <sheetName val="Table 1"/>
      <sheetName val="Figure 2"/>
      <sheetName val="Figure 3"/>
      <sheetName val="Figure 4.a b"/>
      <sheetName val="Figure 5. a b"/>
      <sheetName val="Figure 6. a b c d e"/>
      <sheetName val="Figure 7"/>
      <sheetName val="Figure 8 a b c"/>
      <sheetName val="Table 2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C1" t="str">
            <v>Observed consumption</v>
          </cell>
          <cell r="D1" t="str">
            <v>Baseline scenario</v>
          </cell>
          <cell r="E1" t="str">
            <v>Net Zero Scenario</v>
          </cell>
          <cell r="H1" t="str">
            <v>Announced supply project</v>
          </cell>
          <cell r="L1" t="str">
            <v>Observed consumption</v>
          </cell>
          <cell r="M1" t="str">
            <v>Baseline scenario</v>
          </cell>
          <cell r="N1" t="str">
            <v>Net Zero Scenario</v>
          </cell>
          <cell r="Q1" t="str">
            <v>Announced supply project</v>
          </cell>
          <cell r="T1" t="str">
            <v>Observed production</v>
          </cell>
          <cell r="V1" t="str">
            <v>Baseline scenario</v>
          </cell>
          <cell r="W1" t="str">
            <v>Net Zero Scenario</v>
          </cell>
          <cell r="Z1" t="str">
            <v>Announced supply project</v>
          </cell>
        </row>
        <row r="2">
          <cell r="A2">
            <v>36892</v>
          </cell>
          <cell r="C2">
            <v>23648601.999999955</v>
          </cell>
          <cell r="J2">
            <v>36892</v>
          </cell>
          <cell r="L2">
            <v>13.338958999999999</v>
          </cell>
          <cell r="S2">
            <v>36892</v>
          </cell>
          <cell r="T2">
            <v>1.19</v>
          </cell>
        </row>
        <row r="3">
          <cell r="A3">
            <v>37257</v>
          </cell>
          <cell r="C3">
            <v>25522491</v>
          </cell>
          <cell r="J3">
            <v>37257</v>
          </cell>
          <cell r="L3">
            <v>14.848634000000001</v>
          </cell>
          <cell r="S3">
            <v>37257</v>
          </cell>
          <cell r="T3">
            <v>1.21</v>
          </cell>
        </row>
        <row r="4">
          <cell r="A4">
            <v>37622</v>
          </cell>
          <cell r="C4">
            <v>27578769</v>
          </cell>
          <cell r="J4">
            <v>37622</v>
          </cell>
          <cell r="L4">
            <v>15.105076</v>
          </cell>
          <cell r="S4">
            <v>37622</v>
          </cell>
          <cell r="T4">
            <v>1.220000000000004</v>
          </cell>
        </row>
        <row r="5">
          <cell r="A5">
            <v>37987</v>
          </cell>
          <cell r="C5">
            <v>30008492.000000045</v>
          </cell>
          <cell r="J5">
            <v>37987</v>
          </cell>
          <cell r="L5">
            <v>16.373467999999999</v>
          </cell>
          <cell r="S5">
            <v>37987</v>
          </cell>
          <cell r="T5">
            <v>1.2533644160000039</v>
          </cell>
        </row>
        <row r="6">
          <cell r="A6">
            <v>38353</v>
          </cell>
          <cell r="C6">
            <v>31640348.000000045</v>
          </cell>
          <cell r="J6">
            <v>38353</v>
          </cell>
          <cell r="L6">
            <v>16.572234000000002</v>
          </cell>
          <cell r="S6">
            <v>38353</v>
          </cell>
          <cell r="T6">
            <v>1.2740893659999957</v>
          </cell>
        </row>
        <row r="7">
          <cell r="A7">
            <v>38718</v>
          </cell>
          <cell r="C7">
            <v>33942555.999999955</v>
          </cell>
          <cell r="J7">
            <v>38718</v>
          </cell>
          <cell r="L7">
            <v>16.948633999999998</v>
          </cell>
          <cell r="S7">
            <v>38718</v>
          </cell>
          <cell r="T7">
            <v>1.3452988049999997</v>
          </cell>
        </row>
        <row r="8">
          <cell r="A8">
            <v>39083</v>
          </cell>
          <cell r="C8">
            <v>37402790.000000045</v>
          </cell>
          <cell r="J8">
            <v>39083</v>
          </cell>
          <cell r="L8">
            <v>17.999022</v>
          </cell>
          <cell r="S8">
            <v>39083</v>
          </cell>
          <cell r="T8">
            <v>1.4095287510000001</v>
          </cell>
        </row>
        <row r="9">
          <cell r="A9">
            <v>39448</v>
          </cell>
          <cell r="C9">
            <v>37018539.999999955</v>
          </cell>
          <cell r="J9">
            <v>39448</v>
          </cell>
          <cell r="L9">
            <v>18.127572000000001</v>
          </cell>
          <cell r="S9">
            <v>39448</v>
          </cell>
          <cell r="T9">
            <v>1.3667288439999961</v>
          </cell>
        </row>
        <row r="10">
          <cell r="A10">
            <v>39814</v>
          </cell>
          <cell r="C10">
            <v>34808010</v>
          </cell>
          <cell r="J10">
            <v>39814</v>
          </cell>
          <cell r="L10">
            <v>18.125924999999999</v>
          </cell>
          <cell r="S10">
            <v>39814</v>
          </cell>
          <cell r="T10">
            <v>1.3164134750000041</v>
          </cell>
        </row>
        <row r="11">
          <cell r="A11">
            <v>40179</v>
          </cell>
          <cell r="C11">
            <v>40446092.000000052</v>
          </cell>
          <cell r="J11">
            <v>40179</v>
          </cell>
          <cell r="L11">
            <v>19.347113</v>
          </cell>
          <cell r="S11">
            <v>40179</v>
          </cell>
          <cell r="T11">
            <v>1.441827212000004</v>
          </cell>
        </row>
        <row r="12">
          <cell r="A12">
            <v>40544</v>
          </cell>
          <cell r="C12">
            <v>44908548.999999948</v>
          </cell>
          <cell r="J12">
            <v>40544</v>
          </cell>
          <cell r="L12">
            <v>19.564912</v>
          </cell>
          <cell r="S12">
            <v>40544</v>
          </cell>
          <cell r="T12">
            <v>1.6017734450000043</v>
          </cell>
        </row>
        <row r="13">
          <cell r="A13">
            <v>40909</v>
          </cell>
          <cell r="C13">
            <v>49280556.999999948</v>
          </cell>
          <cell r="J13">
            <v>40909</v>
          </cell>
          <cell r="L13">
            <v>20.317229000000001</v>
          </cell>
          <cell r="S13">
            <v>40909</v>
          </cell>
          <cell r="T13">
            <v>1.7596959750000003</v>
          </cell>
        </row>
        <row r="14">
          <cell r="A14">
            <v>41275</v>
          </cell>
          <cell r="C14">
            <v>46546610.000000052</v>
          </cell>
          <cell r="J14">
            <v>41275</v>
          </cell>
          <cell r="L14">
            <v>21.132612999999999</v>
          </cell>
          <cell r="S14">
            <v>41275</v>
          </cell>
          <cell r="T14">
            <v>1.9630770219999956</v>
          </cell>
        </row>
        <row r="15">
          <cell r="A15">
            <v>41640</v>
          </cell>
          <cell r="C15">
            <v>54045732</v>
          </cell>
          <cell r="J15">
            <v>41640</v>
          </cell>
          <cell r="L15">
            <v>22.756428</v>
          </cell>
          <cell r="S15">
            <v>41640</v>
          </cell>
          <cell r="T15">
            <v>1.9936498340000037</v>
          </cell>
        </row>
        <row r="16">
          <cell r="A16">
            <v>42005</v>
          </cell>
          <cell r="C16">
            <v>57391896</v>
          </cell>
          <cell r="J16">
            <v>42005</v>
          </cell>
          <cell r="L16">
            <v>22.794542</v>
          </cell>
          <cell r="S16">
            <v>42005</v>
          </cell>
          <cell r="T16">
            <v>1.976000000000004</v>
          </cell>
        </row>
        <row r="17">
          <cell r="A17">
            <v>42370</v>
          </cell>
          <cell r="C17">
            <v>58984451.000000052</v>
          </cell>
          <cell r="J17">
            <v>42370</v>
          </cell>
          <cell r="L17">
            <v>23.186585999999998</v>
          </cell>
          <cell r="S17">
            <v>42370</v>
          </cell>
          <cell r="T17">
            <v>1.9890000000000001</v>
          </cell>
        </row>
        <row r="18">
          <cell r="A18">
            <v>42736</v>
          </cell>
          <cell r="C18">
            <v>63153893.000000052</v>
          </cell>
          <cell r="J18">
            <v>42736</v>
          </cell>
          <cell r="L18">
            <v>23.236699000000002</v>
          </cell>
          <cell r="S18">
            <v>42736</v>
          </cell>
          <cell r="T18">
            <v>2.0699999999999998</v>
          </cell>
        </row>
        <row r="19">
          <cell r="A19">
            <v>43101</v>
          </cell>
          <cell r="C19">
            <v>66028254.674000047</v>
          </cell>
          <cell r="J19">
            <v>43101</v>
          </cell>
          <cell r="L19">
            <v>23.825029000000001</v>
          </cell>
          <cell r="S19">
            <v>43101</v>
          </cell>
          <cell r="T19">
            <v>2.1840000000000002</v>
          </cell>
        </row>
        <row r="20">
          <cell r="A20">
            <v>43466</v>
          </cell>
          <cell r="C20">
            <v>63224497.745000035</v>
          </cell>
          <cell r="J20">
            <v>43466</v>
          </cell>
          <cell r="L20">
            <v>23.937201000000002</v>
          </cell>
          <cell r="S20">
            <v>43466</v>
          </cell>
          <cell r="T20">
            <v>2.3690000000000042</v>
          </cell>
        </row>
        <row r="21">
          <cell r="A21">
            <v>43831</v>
          </cell>
          <cell r="C21">
            <v>64784775</v>
          </cell>
          <cell r="J21">
            <v>43831</v>
          </cell>
          <cell r="L21">
            <v>24.764119000000001</v>
          </cell>
          <cell r="S21">
            <v>43831</v>
          </cell>
          <cell r="T21">
            <v>2.4900000000000002</v>
          </cell>
        </row>
        <row r="22">
          <cell r="A22">
            <v>44197</v>
          </cell>
          <cell r="C22">
            <v>68466824.000000045</v>
          </cell>
          <cell r="J22">
            <v>44197</v>
          </cell>
          <cell r="L22">
            <v>24.787196000000002</v>
          </cell>
          <cell r="S22">
            <v>44197</v>
          </cell>
          <cell r="T22">
            <v>2.61</v>
          </cell>
        </row>
        <row r="23">
          <cell r="A23">
            <v>44562</v>
          </cell>
          <cell r="C23">
            <v>68124000</v>
          </cell>
          <cell r="J23">
            <v>44562</v>
          </cell>
          <cell r="L23">
            <v>25.893968999999998</v>
          </cell>
          <cell r="S23">
            <v>44562</v>
          </cell>
          <cell r="T23">
            <v>3.06</v>
          </cell>
        </row>
        <row r="24">
          <cell r="A24">
            <v>44927</v>
          </cell>
          <cell r="C24">
            <v>69342845.000000045</v>
          </cell>
          <cell r="J24">
            <v>44927</v>
          </cell>
          <cell r="L24">
            <v>26.642303999999999</v>
          </cell>
          <cell r="S24">
            <v>44927</v>
          </cell>
          <cell r="T24">
            <v>3.3650000000000038</v>
          </cell>
        </row>
        <row r="25">
          <cell r="A25">
            <v>45292</v>
          </cell>
          <cell r="C25">
            <v>71963000.000000045</v>
          </cell>
          <cell r="D25">
            <v>71963000.000000045</v>
          </cell>
          <cell r="E25">
            <v>71963000.000000045</v>
          </cell>
          <cell r="H25">
            <v>72757000</v>
          </cell>
          <cell r="J25">
            <v>45292</v>
          </cell>
          <cell r="L25">
            <v>26.944911999999999</v>
          </cell>
          <cell r="M25">
            <v>26.944911999999999</v>
          </cell>
          <cell r="N25">
            <v>26.944911999999999</v>
          </cell>
          <cell r="Q25">
            <v>26.944911999999999</v>
          </cell>
          <cell r="S25">
            <v>45292</v>
          </cell>
          <cell r="T25">
            <v>3.5310000000000001</v>
          </cell>
          <cell r="V25">
            <v>3.452</v>
          </cell>
          <cell r="W25">
            <v>3.452</v>
          </cell>
          <cell r="Z25">
            <v>3.452</v>
          </cell>
        </row>
        <row r="26">
          <cell r="A26">
            <v>45658</v>
          </cell>
          <cell r="D26">
            <v>73708681.485773951</v>
          </cell>
          <cell r="E26">
            <v>74352456.899543464</v>
          </cell>
          <cell r="H26">
            <v>74086083.653632492</v>
          </cell>
          <cell r="J26">
            <v>45658</v>
          </cell>
          <cell r="M26">
            <v>27.473214212614071</v>
          </cell>
          <cell r="N26">
            <v>28.397247</v>
          </cell>
          <cell r="Q26">
            <v>27.808910999999998</v>
          </cell>
          <cell r="S26">
            <v>45658</v>
          </cell>
          <cell r="V26">
            <v>3.7004714865343447</v>
          </cell>
          <cell r="W26">
            <v>3.770196667</v>
          </cell>
          <cell r="Z26">
            <v>3.5431938311130158</v>
          </cell>
        </row>
        <row r="27">
          <cell r="A27">
            <v>46023</v>
          </cell>
          <cell r="D27">
            <v>75496709.786574662</v>
          </cell>
          <cell r="E27">
            <v>76821253.241227642</v>
          </cell>
          <cell r="H27">
            <v>75439446.254422694</v>
          </cell>
          <cell r="J27">
            <v>46023</v>
          </cell>
          <cell r="M27">
            <v>28.011874715797173</v>
          </cell>
          <cell r="N27">
            <v>29.849582000000002</v>
          </cell>
          <cell r="Q27">
            <v>28.864692000000002</v>
          </cell>
          <cell r="S27">
            <v>46023</v>
          </cell>
          <cell r="V27">
            <v>3.9668277006528685</v>
          </cell>
          <cell r="W27">
            <v>4.088393333</v>
          </cell>
          <cell r="Z27">
            <v>3.7349100149266792</v>
          </cell>
        </row>
        <row r="28">
          <cell r="A28">
            <v>46388</v>
          </cell>
          <cell r="D28">
            <v>77328112.153225139</v>
          </cell>
          <cell r="E28">
            <v>79372023.409075335</v>
          </cell>
          <cell r="H28">
            <v>76817531.316421404</v>
          </cell>
          <cell r="J28">
            <v>46388</v>
          </cell>
          <cell r="M28">
            <v>28.5610966019857</v>
          </cell>
          <cell r="N28">
            <v>31.301917</v>
          </cell>
          <cell r="Q28">
            <v>29.984715000000001</v>
          </cell>
          <cell r="S28">
            <v>46388</v>
          </cell>
          <cell r="V28">
            <v>4.2523559670511402</v>
          </cell>
          <cell r="W28">
            <v>4.4065899999999996</v>
          </cell>
          <cell r="Z28">
            <v>3.9266261987403426</v>
          </cell>
        </row>
        <row r="29">
          <cell r="A29">
            <v>46753</v>
          </cell>
          <cell r="D29">
            <v>79203940.755642116</v>
          </cell>
          <cell r="E29">
            <v>82007489.259102941</v>
          </cell>
          <cell r="H29">
            <v>78220790.455542833</v>
          </cell>
          <cell r="J29">
            <v>46753</v>
          </cell>
          <cell r="M29">
            <v>29.121086945599117</v>
          </cell>
          <cell r="N29">
            <v>32.758229</v>
          </cell>
          <cell r="Q29">
            <v>31.394273999999999</v>
          </cell>
          <cell r="S29">
            <v>46753</v>
          </cell>
          <cell r="V29">
            <v>4.5584362707609856</v>
          </cell>
          <cell r="W29">
            <v>4.7247866670000001</v>
          </cell>
          <cell r="Z29">
            <v>4.1183423825540055</v>
          </cell>
        </row>
        <row r="30">
          <cell r="A30">
            <v>47119</v>
          </cell>
          <cell r="D30">
            <v>81125273.287324473</v>
          </cell>
          <cell r="E30">
            <v>84730463.02373749</v>
          </cell>
          <cell r="H30">
            <v>79649683.537564829</v>
          </cell>
          <cell r="J30">
            <v>47119</v>
          </cell>
          <cell r="M30">
            <v>29.692056881113725</v>
          </cell>
          <cell r="N30">
            <v>34.210563999999998</v>
          </cell>
          <cell r="Q30">
            <v>32.530135999999999</v>
          </cell>
          <cell r="S30">
            <v>47119</v>
          </cell>
          <cell r="V30">
            <v>4.8865479267482552</v>
          </cell>
          <cell r="W30">
            <v>5.0429833329999996</v>
          </cell>
          <cell r="Z30">
            <v>4.3105838161863366</v>
          </cell>
        </row>
        <row r="31">
          <cell r="A31">
            <v>47484</v>
          </cell>
          <cell r="D31">
            <v>83093213.584505394</v>
          </cell>
          <cell r="E31">
            <v>87543850.312671766</v>
          </cell>
          <cell r="H31">
            <v>81104678.828832731</v>
          </cell>
          <cell r="J31">
            <v>47484</v>
          </cell>
          <cell r="M31">
            <v>30.274221682667179</v>
          </cell>
          <cell r="N31">
            <v>34.996192999999998</v>
          </cell>
          <cell r="Q31">
            <v>33.220379999999999</v>
          </cell>
          <cell r="S31">
            <v>47484</v>
          </cell>
          <cell r="V31">
            <v>5.2382767295815285</v>
          </cell>
          <cell r="W31">
            <v>5.3611800000000001</v>
          </cell>
          <cell r="Z31">
            <v>4.5023</v>
          </cell>
        </row>
        <row r="32">
          <cell r="A32">
            <v>47849</v>
          </cell>
          <cell r="D32">
            <v>85108892.260323912</v>
          </cell>
          <cell r="E32">
            <v>90450653.213359743</v>
          </cell>
          <cell r="H32">
            <v>82586253.149716154</v>
          </cell>
          <cell r="J32">
            <v>47849</v>
          </cell>
          <cell r="M32">
            <v>30.867800845223805</v>
          </cell>
          <cell r="N32">
            <v>35.781821999999998</v>
          </cell>
          <cell r="Q32">
            <v>33.390118999999999</v>
          </cell>
          <cell r="S32">
            <v>47849</v>
          </cell>
          <cell r="V32">
            <v>5.6153226177267737</v>
          </cell>
          <cell r="W32">
            <v>5.6315920000000004</v>
          </cell>
          <cell r="Z32">
            <v>4.4870883351588171</v>
          </cell>
        </row>
        <row r="33">
          <cell r="A33">
            <v>48214</v>
          </cell>
          <cell r="D33">
            <v>87173467.354380205</v>
          </cell>
          <cell r="E33">
            <v>93453973.494460747</v>
          </cell>
          <cell r="H33">
            <v>84094892.030869067</v>
          </cell>
          <cell r="J33">
            <v>48214</v>
          </cell>
          <cell r="M33">
            <v>31.473018167331304</v>
          </cell>
          <cell r="N33">
            <v>36.569603000000001</v>
          </cell>
          <cell r="Q33">
            <v>33.113379999999999</v>
          </cell>
          <cell r="S33">
            <v>48214</v>
          </cell>
          <cell r="V33">
            <v>6.0195078895102325</v>
          </cell>
          <cell r="W33">
            <v>5.9020039999999998</v>
          </cell>
          <cell r="Z33">
            <v>4.4718766703176343</v>
          </cell>
        </row>
        <row r="34">
          <cell r="A34">
            <v>48580</v>
          </cell>
          <cell r="D34">
            <v>89288124.998047888</v>
          </cell>
          <cell r="E34">
            <v>96557015.915650621</v>
          </cell>
          <cell r="H34">
            <v>85631089.87234436</v>
          </cell>
          <cell r="J34">
            <v>48580</v>
          </cell>
          <cell r="M34">
            <v>32.09010183550005</v>
          </cell>
          <cell r="N34">
            <v>37.355232000000001</v>
          </cell>
          <cell r="Q34">
            <v>32.595422999999997</v>
          </cell>
          <cell r="S34">
            <v>48580</v>
          </cell>
          <cell r="V34">
            <v>6.4527860104580377</v>
          </cell>
          <cell r="W34">
            <v>6.1724160000000001</v>
          </cell>
          <cell r="Z34">
            <v>4.4566233296823654</v>
          </cell>
        </row>
        <row r="35">
          <cell r="A35">
            <v>48945</v>
          </cell>
          <cell r="D35">
            <v>91454080.095925376</v>
          </cell>
          <cell r="E35">
            <v>99763091.647331834</v>
          </cell>
          <cell r="H35">
            <v>87195350.105614945</v>
          </cell>
          <cell r="J35">
            <v>48945</v>
          </cell>
          <cell r="M35">
            <v>32.719284510236768</v>
          </cell>
          <cell r="N35">
            <v>38.140861000000001</v>
          </cell>
          <cell r="Q35">
            <v>32.254137999999998</v>
          </cell>
          <cell r="S35">
            <v>48945</v>
          </cell>
          <cell r="V35">
            <v>6.9172510545792809</v>
          </cell>
          <cell r="W35">
            <v>6.4428280000000004</v>
          </cell>
          <cell r="Z35">
            <v>4.4414116648411825</v>
          </cell>
        </row>
        <row r="36">
          <cell r="A36">
            <v>49310</v>
          </cell>
          <cell r="D36">
            <v>93672577.023818046</v>
          </cell>
          <cell r="E36">
            <v>103075621.80389144</v>
          </cell>
          <cell r="H36">
            <v>88788185.358554661</v>
          </cell>
          <cell r="J36">
            <v>49310</v>
          </cell>
          <cell r="M36">
            <v>33.360803413765098</v>
          </cell>
          <cell r="N36">
            <v>38.318910000000002</v>
          </cell>
          <cell r="Q36">
            <v>31.96903</v>
          </cell>
          <cell r="S36">
            <v>49310</v>
          </cell>
          <cell r="V36">
            <v>7.4151478252231326</v>
          </cell>
          <cell r="W36">
            <v>6.7132399999999999</v>
          </cell>
          <cell r="Z36">
            <v>4.4261999999999997</v>
          </cell>
        </row>
        <row r="37">
          <cell r="A37">
            <v>49675</v>
          </cell>
          <cell r="D37">
            <v>95944890.34365198</v>
          </cell>
          <cell r="E37">
            <v>106498141.09427728</v>
          </cell>
          <cell r="H37">
            <v>90410117.623432904</v>
          </cell>
          <cell r="J37">
            <v>49675</v>
          </cell>
          <cell r="M37">
            <v>34.014900419466031</v>
          </cell>
          <cell r="N37">
            <v>38.497444999999999</v>
          </cell>
          <cell r="Q37">
            <v>31.749586000000001</v>
          </cell>
          <cell r="S37">
            <v>49675</v>
          </cell>
          <cell r="V37">
            <v>7.9488827044250749</v>
          </cell>
          <cell r="W37">
            <v>6.7132399999999999</v>
          </cell>
          <cell r="Z37">
            <v>4.4263998904709752</v>
          </cell>
        </row>
        <row r="38">
          <cell r="A38">
            <v>50041</v>
          </cell>
          <cell r="D38">
            <v>98272325.535730138</v>
          </cell>
          <cell r="E38">
            <v>110034301.5937877</v>
          </cell>
          <cell r="H38">
            <v>92061678.427978113</v>
          </cell>
          <cell r="J38">
            <v>50041</v>
          </cell>
          <cell r="M38">
            <v>34.681822143072004</v>
          </cell>
          <cell r="N38">
            <v>38.675491000000001</v>
          </cell>
          <cell r="Q38">
            <v>31.586174</v>
          </cell>
          <cell r="S38">
            <v>50041</v>
          </cell>
          <cell r="V38">
            <v>8.5210352831781577</v>
          </cell>
          <cell r="W38">
            <v>6.7862039999999997</v>
          </cell>
          <cell r="Z38">
            <v>4.4266003285870754</v>
          </cell>
        </row>
        <row r="39">
          <cell r="A39">
            <v>50406</v>
          </cell>
          <cell r="D39">
            <v>100656219.74875169</v>
          </cell>
          <cell r="E39">
            <v>113687876.64109975</v>
          </cell>
          <cell r="H39">
            <v>93743409.009566098</v>
          </cell>
          <cell r="J39">
            <v>50406</v>
          </cell>
          <cell r="M39">
            <v>35.361820035649004</v>
          </cell>
          <cell r="N39">
            <v>38.853540000000002</v>
          </cell>
          <cell r="Q39">
            <v>31.422820999999999</v>
          </cell>
          <cell r="S39">
            <v>50406</v>
          </cell>
          <cell r="V39">
            <v>9.1343708288394776</v>
          </cell>
          <cell r="W39">
            <v>6.8591680000000004</v>
          </cell>
          <cell r="Z39">
            <v>4.4268002190580509</v>
          </cell>
        </row>
        <row r="40">
          <cell r="A40">
            <v>50771</v>
          </cell>
          <cell r="D40">
            <v>103097942.56802528</v>
          </cell>
          <cell r="E40">
            <v>117462764.86469404</v>
          </cell>
          <cell r="H40">
            <v>95455860.492590398</v>
          </cell>
          <cell r="J40">
            <v>50771</v>
          </cell>
          <cell r="M40">
            <v>36.055150478401757</v>
          </cell>
          <cell r="N40">
            <v>39.394100000000002</v>
          </cell>
          <cell r="Q40">
            <v>31.282881</v>
          </cell>
          <cell r="S40">
            <v>50771</v>
          </cell>
          <cell r="V40">
            <v>9.7918536499280346</v>
          </cell>
          <cell r="W40">
            <v>6.9321320000000002</v>
          </cell>
          <cell r="Z40">
            <v>4.4270001095290255</v>
          </cell>
        </row>
        <row r="41">
          <cell r="A41">
            <v>51136</v>
          </cell>
          <cell r="D41">
            <v>105598896.80231766</v>
          </cell>
          <cell r="E41">
            <v>121362994.34297301</v>
          </cell>
          <cell r="H41">
            <v>97199594.069072738</v>
          </cell>
          <cell r="J41">
            <v>51136</v>
          </cell>
          <cell r="M41">
            <v>36.762074879337746</v>
          </cell>
          <cell r="N41">
            <v>39.974299999999999</v>
          </cell>
          <cell r="Q41">
            <v>31.143000000000001</v>
          </cell>
          <cell r="S41">
            <v>51136</v>
          </cell>
          <cell r="V41">
            <v>10.496661422907284</v>
          </cell>
          <cell r="W41">
            <v>7.0780599999999998</v>
          </cell>
          <cell r="Z41">
            <v>4.4272000000000009</v>
          </cell>
        </row>
        <row r="73">
          <cell r="X73" t="str">
            <v>Announced supply project</v>
          </cell>
          <cell r="Y73" t="str">
            <v>Observed consumption</v>
          </cell>
          <cell r="Z73" t="str">
            <v>Baseline scenario</v>
          </cell>
          <cell r="AC73" t="str">
            <v>Observed consumption</v>
          </cell>
          <cell r="AD73" t="str">
            <v>Baseline scenario</v>
          </cell>
          <cell r="AF73" t="str">
            <v>Announced supply project</v>
          </cell>
        </row>
        <row r="74">
          <cell r="V74">
            <v>36892</v>
          </cell>
          <cell r="Y74">
            <v>8955999.9999999963</v>
          </cell>
          <cell r="AB74">
            <v>36892</v>
          </cell>
          <cell r="AC74">
            <v>777541000</v>
          </cell>
        </row>
        <row r="75">
          <cell r="V75">
            <v>37257</v>
          </cell>
          <cell r="Y75">
            <v>9375999.9999999963</v>
          </cell>
          <cell r="AB75">
            <v>37257</v>
          </cell>
          <cell r="AC75">
            <v>825279000</v>
          </cell>
        </row>
        <row r="76">
          <cell r="V76">
            <v>37622</v>
          </cell>
          <cell r="Y76">
            <v>9630000</v>
          </cell>
          <cell r="AB76">
            <v>37622</v>
          </cell>
          <cell r="AC76">
            <v>884903000</v>
          </cell>
        </row>
        <row r="77">
          <cell r="V77">
            <v>37987</v>
          </cell>
          <cell r="Y77">
            <v>10637000.000000004</v>
          </cell>
          <cell r="AB77">
            <v>37987</v>
          </cell>
          <cell r="AC77">
            <v>975199000</v>
          </cell>
        </row>
        <row r="78">
          <cell r="V78">
            <v>38353</v>
          </cell>
          <cell r="Y78">
            <v>10566999.999999996</v>
          </cell>
          <cell r="AB78">
            <v>38353</v>
          </cell>
          <cell r="AC78">
            <v>1046398000</v>
          </cell>
        </row>
        <row r="79">
          <cell r="V79">
            <v>38718</v>
          </cell>
          <cell r="Y79">
            <v>10911000</v>
          </cell>
          <cell r="AB79">
            <v>38718</v>
          </cell>
          <cell r="AC79">
            <v>1145345000</v>
          </cell>
        </row>
        <row r="80">
          <cell r="V80">
            <v>39083</v>
          </cell>
          <cell r="Y80">
            <v>11193999.999999993</v>
          </cell>
          <cell r="AB80">
            <v>39083</v>
          </cell>
          <cell r="AC80">
            <v>1224441000</v>
          </cell>
        </row>
        <row r="81">
          <cell r="V81">
            <v>39448</v>
          </cell>
          <cell r="Y81">
            <v>11571000</v>
          </cell>
          <cell r="AB81">
            <v>39448</v>
          </cell>
          <cell r="AC81">
            <v>1231741000</v>
          </cell>
        </row>
        <row r="82">
          <cell r="V82">
            <v>39814</v>
          </cell>
          <cell r="Y82">
            <v>10923000</v>
          </cell>
          <cell r="AB82">
            <v>39814</v>
          </cell>
          <cell r="AC82">
            <v>1152902000</v>
          </cell>
        </row>
        <row r="83">
          <cell r="V83">
            <v>40179</v>
          </cell>
          <cell r="Y83">
            <v>12618000</v>
          </cell>
          <cell r="AB83">
            <v>40179</v>
          </cell>
          <cell r="AC83">
            <v>1318330000</v>
          </cell>
        </row>
        <row r="84">
          <cell r="V84">
            <v>40544</v>
          </cell>
          <cell r="Y84">
            <v>12738000</v>
          </cell>
          <cell r="AB84">
            <v>40544</v>
          </cell>
          <cell r="AC84">
            <v>1420583000</v>
          </cell>
        </row>
        <row r="85">
          <cell r="V85">
            <v>40909</v>
          </cell>
          <cell r="Y85">
            <v>12412733.000000039</v>
          </cell>
          <cell r="AB85">
            <v>40909</v>
          </cell>
          <cell r="AC85">
            <v>1446725000</v>
          </cell>
        </row>
        <row r="86">
          <cell r="V86">
            <v>41275</v>
          </cell>
          <cell r="Y86">
            <v>13206543.999999961</v>
          </cell>
          <cell r="AB86">
            <v>41275</v>
          </cell>
          <cell r="AC86">
            <v>1546423000</v>
          </cell>
        </row>
        <row r="87">
          <cell r="V87">
            <v>41640</v>
          </cell>
          <cell r="Y87">
            <v>13740371.000000039</v>
          </cell>
          <cell r="AB87">
            <v>41640</v>
          </cell>
          <cell r="AC87">
            <v>1554378000</v>
          </cell>
        </row>
        <row r="88">
          <cell r="V88">
            <v>42005</v>
          </cell>
          <cell r="Y88">
            <v>13672050.999999961</v>
          </cell>
          <cell r="AB88">
            <v>42005</v>
          </cell>
          <cell r="AC88">
            <v>1508951000</v>
          </cell>
        </row>
        <row r="89">
          <cell r="V89">
            <v>42370</v>
          </cell>
          <cell r="Y89">
            <v>13748652</v>
          </cell>
          <cell r="AB89">
            <v>42370</v>
          </cell>
          <cell r="AC89">
            <v>1522490000</v>
          </cell>
        </row>
        <row r="90">
          <cell r="V90">
            <v>42736</v>
          </cell>
          <cell r="Y90">
            <v>14018891.000000039</v>
          </cell>
          <cell r="AB90">
            <v>42736</v>
          </cell>
          <cell r="AC90">
            <v>1635915000</v>
          </cell>
        </row>
        <row r="91">
          <cell r="V91">
            <v>43101</v>
          </cell>
          <cell r="Y91">
            <v>13751022.999999961</v>
          </cell>
          <cell r="AB91">
            <v>43101</v>
          </cell>
          <cell r="AC91">
            <v>1713836741.27</v>
          </cell>
        </row>
        <row r="92">
          <cell r="V92">
            <v>43466</v>
          </cell>
          <cell r="Y92">
            <v>13829858.000000039</v>
          </cell>
          <cell r="AB92">
            <v>43466</v>
          </cell>
          <cell r="AC92">
            <v>1778794007.8499999</v>
          </cell>
        </row>
        <row r="93">
          <cell r="V93">
            <v>43831</v>
          </cell>
          <cell r="Y93">
            <v>13344672</v>
          </cell>
          <cell r="AB93">
            <v>43831</v>
          </cell>
          <cell r="AC93">
            <v>1790400000</v>
          </cell>
        </row>
        <row r="94">
          <cell r="V94">
            <v>44197</v>
          </cell>
          <cell r="Y94">
            <v>14048193</v>
          </cell>
          <cell r="AB94">
            <v>44197</v>
          </cell>
          <cell r="AC94">
            <v>1843100000</v>
          </cell>
        </row>
        <row r="95">
          <cell r="V95">
            <v>44562</v>
          </cell>
          <cell r="Y95">
            <v>13445528.000000039</v>
          </cell>
          <cell r="AB95">
            <v>44562</v>
          </cell>
          <cell r="AC95">
            <v>1778300000</v>
          </cell>
        </row>
        <row r="96">
          <cell r="V96">
            <v>44927</v>
          </cell>
          <cell r="Y96">
            <v>13598670.999999961</v>
          </cell>
          <cell r="AB96">
            <v>44927</v>
          </cell>
          <cell r="AC96">
            <v>1778100000</v>
          </cell>
        </row>
        <row r="97">
          <cell r="V97">
            <v>45292</v>
          </cell>
          <cell r="X97">
            <v>13509553</v>
          </cell>
          <cell r="Y97">
            <v>13509553</v>
          </cell>
          <cell r="Z97">
            <v>13509553</v>
          </cell>
          <cell r="AB97">
            <v>45292</v>
          </cell>
          <cell r="AC97">
            <v>1742400000</v>
          </cell>
          <cell r="AD97">
            <v>1742400000</v>
          </cell>
          <cell r="AF97">
            <v>1742400000</v>
          </cell>
        </row>
        <row r="98">
          <cell r="V98">
            <v>45658</v>
          </cell>
          <cell r="X98">
            <v>13604119.870999999</v>
          </cell>
          <cell r="Z98">
            <v>13644648.529999999</v>
          </cell>
          <cell r="AB98">
            <v>45658</v>
          </cell>
          <cell r="AD98">
            <v>1759824000</v>
          </cell>
          <cell r="AF98">
            <v>1768535999.9999998</v>
          </cell>
        </row>
        <row r="99">
          <cell r="V99">
            <v>46023</v>
          </cell>
          <cell r="X99">
            <v>13699348.710096998</v>
          </cell>
          <cell r="Z99">
            <v>13781095.0153</v>
          </cell>
          <cell r="AB99">
            <v>46023</v>
          </cell>
          <cell r="AD99">
            <v>1777422240</v>
          </cell>
          <cell r="AF99">
            <v>1795064039.9999995</v>
          </cell>
        </row>
        <row r="100">
          <cell r="V100">
            <v>46388</v>
          </cell>
          <cell r="X100">
            <v>13795244.151067676</v>
          </cell>
          <cell r="Z100">
            <v>13918905.965453001</v>
          </cell>
          <cell r="AB100">
            <v>46388</v>
          </cell>
          <cell r="AD100">
            <v>1795196462.4000001</v>
          </cell>
          <cell r="AF100">
            <v>1821990000.5999994</v>
          </cell>
        </row>
        <row r="101">
          <cell r="V101">
            <v>46753</v>
          </cell>
          <cell r="X101">
            <v>13891810.860125149</v>
          </cell>
          <cell r="Z101">
            <v>14058095.025107531</v>
          </cell>
          <cell r="AB101">
            <v>46753</v>
          </cell>
          <cell r="AD101">
            <v>1813148427.0240002</v>
          </cell>
          <cell r="AF101">
            <v>1849319850.6089993</v>
          </cell>
        </row>
        <row r="102">
          <cell r="V102">
            <v>47119</v>
          </cell>
          <cell r="X102">
            <v>13989053.536146022</v>
          </cell>
          <cell r="Z102">
            <v>14198675.975358605</v>
          </cell>
          <cell r="AB102">
            <v>47119</v>
          </cell>
          <cell r="AD102">
            <v>1831279911.2942402</v>
          </cell>
          <cell r="AF102">
            <v>1877059648.368134</v>
          </cell>
        </row>
        <row r="103">
          <cell r="V103">
            <v>47484</v>
          </cell>
          <cell r="X103">
            <v>14086976.910899043</v>
          </cell>
          <cell r="Z103">
            <v>14340662.735112192</v>
          </cell>
          <cell r="AB103">
            <v>47484</v>
          </cell>
          <cell r="AD103">
            <v>1849592710.4071827</v>
          </cell>
          <cell r="AF103">
            <v>1905215543.0936558</v>
          </cell>
        </row>
        <row r="104">
          <cell r="V104">
            <v>47849</v>
          </cell>
          <cell r="X104">
            <v>14185585.749275334</v>
          </cell>
          <cell r="Z104">
            <v>14484069.362463314</v>
          </cell>
          <cell r="AB104">
            <v>47849</v>
          </cell>
          <cell r="AD104">
            <v>1868088637.5112545</v>
          </cell>
          <cell r="AF104">
            <v>1933793776.2400606</v>
          </cell>
        </row>
        <row r="105">
          <cell r="V105">
            <v>48214</v>
          </cell>
          <cell r="X105">
            <v>14284884.84952026</v>
          </cell>
          <cell r="Z105">
            <v>14628910.056087947</v>
          </cell>
          <cell r="AB105">
            <v>48214</v>
          </cell>
          <cell r="AD105">
            <v>1886769523.8863671</v>
          </cell>
          <cell r="AF105">
            <v>1962800682.8836613</v>
          </cell>
        </row>
        <row r="106">
          <cell r="V106">
            <v>48580</v>
          </cell>
          <cell r="X106">
            <v>14384879.043466901</v>
          </cell>
          <cell r="Z106">
            <v>14775199.156648826</v>
          </cell>
          <cell r="AB106">
            <v>48580</v>
          </cell>
          <cell r="AD106">
            <v>1905637219.1252308</v>
          </cell>
          <cell r="AF106">
            <v>1992242693.1269159</v>
          </cell>
        </row>
        <row r="107">
          <cell r="V107">
            <v>48945</v>
          </cell>
          <cell r="X107">
            <v>14485573.196771169</v>
          </cell>
          <cell r="Z107">
            <v>14922951.148215314</v>
          </cell>
          <cell r="AB107">
            <v>48945</v>
          </cell>
          <cell r="AD107">
            <v>1924693591.316483</v>
          </cell>
          <cell r="AF107">
            <v>2022126333.5238194</v>
          </cell>
        </row>
        <row r="108">
          <cell r="V108">
            <v>49310</v>
          </cell>
          <cell r="X108">
            <v>14586972.209148565</v>
          </cell>
          <cell r="Z108">
            <v>15072180.659697467</v>
          </cell>
          <cell r="AB108">
            <v>49310</v>
          </cell>
          <cell r="AD108">
            <v>1943940527.2296479</v>
          </cell>
          <cell r="AF108">
            <v>2052458228.5266767</v>
          </cell>
        </row>
        <row r="109">
          <cell r="V109">
            <v>49675</v>
          </cell>
          <cell r="X109">
            <v>14689081.014612604</v>
          </cell>
          <cell r="Z109">
            <v>15222902.466294441</v>
          </cell>
          <cell r="AB109">
            <v>49675</v>
          </cell>
          <cell r="AD109">
            <v>1963379932.5019443</v>
          </cell>
          <cell r="AF109">
            <v>2083245101.9545765</v>
          </cell>
        </row>
        <row r="110">
          <cell r="V110">
            <v>50041</v>
          </cell>
          <cell r="X110">
            <v>14791904.581714891</v>
          </cell>
          <cell r="Z110">
            <v>15375131.490957387</v>
          </cell>
          <cell r="AB110">
            <v>50041</v>
          </cell>
          <cell r="AD110">
            <v>1983013731.8269637</v>
          </cell>
          <cell r="AF110">
            <v>2114493778.4838948</v>
          </cell>
        </row>
        <row r="111">
          <cell r="V111">
            <v>50406</v>
          </cell>
          <cell r="X111">
            <v>14895447.913786894</v>
          </cell>
          <cell r="Z111">
            <v>15528882.80586696</v>
          </cell>
          <cell r="AB111">
            <v>50406</v>
          </cell>
          <cell r="AD111">
            <v>2002843869.1452334</v>
          </cell>
          <cell r="AF111">
            <v>2146211185.1611531</v>
          </cell>
        </row>
        <row r="112">
          <cell r="V112">
            <v>50771</v>
          </cell>
          <cell r="X112">
            <v>14999716.0491834</v>
          </cell>
          <cell r="Z112">
            <v>15684171.63392563</v>
          </cell>
          <cell r="AB112">
            <v>50771</v>
          </cell>
          <cell r="AD112">
            <v>2022872307.8366857</v>
          </cell>
          <cell r="AF112">
            <v>2178404352.93857</v>
          </cell>
        </row>
        <row r="113">
          <cell r="V113">
            <v>51136</v>
          </cell>
          <cell r="X113">
            <v>15104714.061527682</v>
          </cell>
          <cell r="Z113">
            <v>15841013.350264886</v>
          </cell>
          <cell r="AB113">
            <v>51136</v>
          </cell>
          <cell r="AD113">
            <v>2043101030.9150524</v>
          </cell>
          <cell r="AF113">
            <v>2211080418.2326484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COFACE">
    <a:dk1>
      <a:sysClr val="windowText" lastClr="000000"/>
    </a:dk1>
    <a:lt1>
      <a:sysClr val="window" lastClr="FFFFFF"/>
    </a:lt1>
    <a:dk2>
      <a:srgbClr val="0BB18F"/>
    </a:dk2>
    <a:lt2>
      <a:srgbClr val="1C355E"/>
    </a:lt2>
    <a:accent1>
      <a:srgbClr val="1226AA"/>
    </a:accent1>
    <a:accent2>
      <a:srgbClr val="5FD1E0"/>
    </a:accent2>
    <a:accent3>
      <a:srgbClr val="00A19C"/>
    </a:accent3>
    <a:accent4>
      <a:srgbClr val="6CDBD6"/>
    </a:accent4>
    <a:accent5>
      <a:srgbClr val="3BD4AE"/>
    </a:accent5>
    <a:accent6>
      <a:srgbClr val="E81F76"/>
    </a:accent6>
    <a:hlink>
      <a:srgbClr val="C028B9"/>
    </a:hlink>
    <a:folHlink>
      <a:srgbClr val="5C0F8B"/>
    </a:folHlink>
  </a:clrScheme>
  <a:fontScheme name="Coface">
    <a:majorFont>
      <a:latin typeface="Arial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COFACE">
    <a:dk1>
      <a:sysClr val="windowText" lastClr="000000"/>
    </a:dk1>
    <a:lt1>
      <a:sysClr val="window" lastClr="FFFFFF"/>
    </a:lt1>
    <a:dk2>
      <a:srgbClr val="0BB18F"/>
    </a:dk2>
    <a:lt2>
      <a:srgbClr val="1C355E"/>
    </a:lt2>
    <a:accent1>
      <a:srgbClr val="1226AA"/>
    </a:accent1>
    <a:accent2>
      <a:srgbClr val="5FD1E0"/>
    </a:accent2>
    <a:accent3>
      <a:srgbClr val="00A19C"/>
    </a:accent3>
    <a:accent4>
      <a:srgbClr val="6CDBD6"/>
    </a:accent4>
    <a:accent5>
      <a:srgbClr val="3BD4AE"/>
    </a:accent5>
    <a:accent6>
      <a:srgbClr val="E81F76"/>
    </a:accent6>
    <a:hlink>
      <a:srgbClr val="C028B9"/>
    </a:hlink>
    <a:folHlink>
      <a:srgbClr val="5C0F8B"/>
    </a:folHlink>
  </a:clrScheme>
  <a:fontScheme name="Coface">
    <a:majorFont>
      <a:latin typeface="Arial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6F00F-BEBA-459A-9A78-72BD059BEB98}">
  <dimension ref="A1:AJ726"/>
  <sheetViews>
    <sheetView tabSelected="1" topLeftCell="A79" zoomScale="70" zoomScaleNormal="70" workbookViewId="0">
      <selection activeCell="I83" sqref="I83"/>
    </sheetView>
  </sheetViews>
  <sheetFormatPr baseColWidth="10" defaultRowHeight="15" x14ac:dyDescent="0.25"/>
  <cols>
    <col min="1" max="1" width="11.7109375" bestFit="1" customWidth="1"/>
    <col min="2" max="2" width="17.7109375" customWidth="1"/>
    <col min="3" max="3" width="25.85546875" customWidth="1"/>
    <col min="4" max="4" width="15.140625" customWidth="1"/>
    <col min="5" max="7" width="14.85546875" customWidth="1"/>
    <col min="8" max="8" width="29.28515625" customWidth="1"/>
    <col min="9" max="9" width="16.140625" customWidth="1"/>
    <col min="10" max="10" width="12.5703125" bestFit="1" customWidth="1"/>
    <col min="11" max="11" width="17.7109375" bestFit="1" customWidth="1"/>
    <col min="12" max="12" width="26.28515625" customWidth="1"/>
    <col min="13" max="13" width="16" customWidth="1"/>
    <col min="14" max="14" width="12.140625" bestFit="1" customWidth="1"/>
    <col min="15" max="15" width="15.85546875" customWidth="1"/>
    <col min="16" max="16" width="12.140625" customWidth="1"/>
    <col min="17" max="17" width="28" customWidth="1"/>
    <col min="18" max="18" width="3.42578125" customWidth="1"/>
    <col min="19" max="19" width="11.7109375" bestFit="1" customWidth="1"/>
    <col min="20" max="20" width="17.7109375" bestFit="1" customWidth="1"/>
    <col min="21" max="21" width="12" bestFit="1" customWidth="1"/>
    <col min="22" max="22" width="16.7109375" customWidth="1"/>
    <col min="23" max="28" width="18.28515625" customWidth="1"/>
    <col min="29" max="29" width="23.7109375" customWidth="1"/>
    <col min="30" max="30" width="18.28515625" customWidth="1"/>
    <col min="31" max="31" width="15.85546875" customWidth="1"/>
    <col min="32" max="32" width="16.42578125" customWidth="1"/>
    <col min="33" max="33" width="16.7109375" bestFit="1" customWidth="1"/>
    <col min="34" max="36" width="12.140625" bestFit="1" customWidth="1"/>
  </cols>
  <sheetData>
    <row r="1" spans="1:33" x14ac:dyDescent="0.25">
      <c r="A1" s="2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/>
      <c r="G1" s="3"/>
      <c r="H1" s="3" t="s">
        <v>6</v>
      </c>
      <c r="I1" s="4"/>
      <c r="J1" s="3" t="s">
        <v>7</v>
      </c>
      <c r="K1" s="3" t="s">
        <v>2</v>
      </c>
      <c r="L1" s="3" t="s">
        <v>3</v>
      </c>
      <c r="M1" s="3" t="s">
        <v>4</v>
      </c>
      <c r="N1" s="3" t="s">
        <v>5</v>
      </c>
      <c r="O1" s="3"/>
      <c r="P1" s="3"/>
      <c r="Q1" s="3" t="s">
        <v>6</v>
      </c>
      <c r="R1" s="5"/>
      <c r="S1" s="3" t="s">
        <v>8</v>
      </c>
      <c r="T1" s="3" t="s">
        <v>2</v>
      </c>
      <c r="U1" s="3" t="s">
        <v>3</v>
      </c>
      <c r="V1" s="3" t="s">
        <v>4</v>
      </c>
      <c r="W1" s="3" t="s">
        <v>5</v>
      </c>
      <c r="X1" s="3"/>
      <c r="Y1" s="3"/>
      <c r="Z1" s="6" t="s">
        <v>6</v>
      </c>
      <c r="AE1" t="s">
        <v>9</v>
      </c>
      <c r="AF1" t="s">
        <v>10</v>
      </c>
      <c r="AG1" t="s">
        <v>11</v>
      </c>
    </row>
    <row r="2" spans="1:33" x14ac:dyDescent="0.25">
      <c r="A2" s="7">
        <v>36892</v>
      </c>
      <c r="B2" s="8"/>
      <c r="C2" s="9">
        <v>23648601.999999955</v>
      </c>
      <c r="I2" s="5"/>
      <c r="J2" s="8">
        <v>36892</v>
      </c>
      <c r="L2">
        <v>13.338958999999999</v>
      </c>
      <c r="R2" s="5"/>
      <c r="S2" s="8">
        <v>36892</v>
      </c>
      <c r="T2" s="10">
        <v>1.19</v>
      </c>
      <c r="U2">
        <v>1.035407</v>
      </c>
      <c r="Z2" s="11"/>
    </row>
    <row r="3" spans="1:33" x14ac:dyDescent="0.25">
      <c r="A3" s="7">
        <v>37257</v>
      </c>
      <c r="B3" s="8"/>
      <c r="C3" s="9">
        <v>25522491</v>
      </c>
      <c r="I3" s="5"/>
      <c r="J3" s="8">
        <v>37257</v>
      </c>
      <c r="K3" s="9"/>
      <c r="L3">
        <v>14.848634000000001</v>
      </c>
      <c r="R3" s="5"/>
      <c r="S3" s="8">
        <v>37257</v>
      </c>
      <c r="T3" s="10">
        <v>1.21</v>
      </c>
      <c r="U3">
        <v>1.167786</v>
      </c>
      <c r="Z3" s="11"/>
    </row>
    <row r="4" spans="1:33" x14ac:dyDescent="0.25">
      <c r="A4" s="7">
        <v>37622</v>
      </c>
      <c r="B4" s="8"/>
      <c r="C4" s="9">
        <v>27578769</v>
      </c>
      <c r="I4" s="5"/>
      <c r="J4" s="8">
        <v>37622</v>
      </c>
      <c r="K4" s="9">
        <v>15243000</v>
      </c>
      <c r="L4">
        <v>15.105076</v>
      </c>
      <c r="R4" s="5"/>
      <c r="S4" s="8">
        <v>37622</v>
      </c>
      <c r="T4" s="10">
        <v>1.220000000000004</v>
      </c>
      <c r="U4">
        <v>1.248262</v>
      </c>
      <c r="Z4" s="11"/>
    </row>
    <row r="5" spans="1:33" x14ac:dyDescent="0.25">
      <c r="A5" s="7">
        <v>37987</v>
      </c>
      <c r="B5" s="8"/>
      <c r="C5" s="9">
        <v>30008492.000000045</v>
      </c>
      <c r="I5" s="5"/>
      <c r="J5" s="8">
        <v>37987</v>
      </c>
      <c r="K5" s="9">
        <v>14485000</v>
      </c>
      <c r="L5">
        <v>16.373467999999999</v>
      </c>
      <c r="R5" s="5"/>
      <c r="S5" s="8">
        <v>37987</v>
      </c>
      <c r="T5" s="10">
        <v>1.2533644160000039</v>
      </c>
      <c r="U5">
        <v>1.238003</v>
      </c>
      <c r="Z5" s="11"/>
      <c r="AD5" s="2" t="s">
        <v>12</v>
      </c>
      <c r="AE5" s="3">
        <v>2.4258042129620794E-2</v>
      </c>
      <c r="AF5" s="3">
        <v>1.9606752199230471E-2</v>
      </c>
      <c r="AG5" s="6">
        <v>7.1978993781675715E-2</v>
      </c>
    </row>
    <row r="6" spans="1:33" x14ac:dyDescent="0.25">
      <c r="A6" s="7">
        <v>38353</v>
      </c>
      <c r="B6" s="8"/>
      <c r="C6" s="9">
        <v>31640348.000000045</v>
      </c>
      <c r="I6" s="5"/>
      <c r="J6" s="8">
        <v>38353</v>
      </c>
      <c r="K6" s="9">
        <v>16467000</v>
      </c>
      <c r="L6">
        <v>16.572234000000002</v>
      </c>
      <c r="R6" s="5"/>
      <c r="S6" s="8">
        <v>38353</v>
      </c>
      <c r="T6" s="10">
        <v>1.2740893659999957</v>
      </c>
      <c r="U6">
        <v>1.3173859999999999</v>
      </c>
      <c r="Z6" s="11"/>
      <c r="AD6" s="12" t="s">
        <v>13</v>
      </c>
      <c r="AE6" s="13">
        <v>3.3203964530986951E-2</v>
      </c>
      <c r="AF6" s="13">
        <v>4.3106110789692842E-2</v>
      </c>
      <c r="AG6" s="14">
        <v>8.0439573057546898E-2</v>
      </c>
    </row>
    <row r="7" spans="1:33" x14ac:dyDescent="0.25">
      <c r="A7" s="7">
        <v>38718</v>
      </c>
      <c r="B7" s="8"/>
      <c r="C7" s="9">
        <v>33942555.999999955</v>
      </c>
      <c r="I7" s="5"/>
      <c r="J7" s="8">
        <v>38718</v>
      </c>
      <c r="K7" s="9">
        <v>17311000</v>
      </c>
      <c r="L7">
        <v>16.948633999999998</v>
      </c>
      <c r="R7" s="5"/>
      <c r="S7" s="8">
        <v>38718</v>
      </c>
      <c r="T7" s="10">
        <v>1.3452988049999997</v>
      </c>
      <c r="U7">
        <v>1.3748590000000001</v>
      </c>
      <c r="Z7" s="11"/>
    </row>
    <row r="8" spans="1:33" x14ac:dyDescent="0.25">
      <c r="A8" s="7">
        <v>39083</v>
      </c>
      <c r="B8" s="8"/>
      <c r="C8" s="9">
        <v>37402790.000000045</v>
      </c>
      <c r="I8" s="5"/>
      <c r="J8" s="8">
        <v>39083</v>
      </c>
      <c r="K8" s="9">
        <v>18107000</v>
      </c>
      <c r="L8">
        <v>17.999022</v>
      </c>
      <c r="R8" s="5"/>
      <c r="S8" s="8">
        <v>39083</v>
      </c>
      <c r="T8" s="10">
        <v>1.4095287510000001</v>
      </c>
      <c r="U8">
        <v>1.3538399999999999</v>
      </c>
      <c r="Z8" s="11"/>
    </row>
    <row r="9" spans="1:33" x14ac:dyDescent="0.25">
      <c r="A9" s="7">
        <v>39448</v>
      </c>
      <c r="B9" s="8"/>
      <c r="C9" s="9">
        <v>37018539.999999955</v>
      </c>
      <c r="I9" s="5"/>
      <c r="J9" s="8">
        <v>39448</v>
      </c>
      <c r="K9" s="9">
        <v>18434000</v>
      </c>
      <c r="L9">
        <v>18.127572000000001</v>
      </c>
      <c r="R9" s="5"/>
      <c r="S9" s="8">
        <v>39448</v>
      </c>
      <c r="T9" s="10">
        <v>1.3667288439999961</v>
      </c>
      <c r="U9">
        <v>1.338201</v>
      </c>
      <c r="Z9" s="11"/>
    </row>
    <row r="10" spans="1:33" x14ac:dyDescent="0.25">
      <c r="A10" s="7">
        <v>39814</v>
      </c>
      <c r="B10" s="8"/>
      <c r="C10" s="9">
        <v>34808010</v>
      </c>
      <c r="I10" s="5"/>
      <c r="J10" s="8">
        <v>39814</v>
      </c>
      <c r="K10" s="9">
        <v>18351000</v>
      </c>
      <c r="L10">
        <v>18.125924999999999</v>
      </c>
      <c r="R10" s="5"/>
      <c r="S10" s="8">
        <v>39814</v>
      </c>
      <c r="T10" s="10">
        <v>1.3164134750000041</v>
      </c>
      <c r="U10">
        <v>1.314111</v>
      </c>
      <c r="Z10" s="11"/>
    </row>
    <row r="11" spans="1:33" x14ac:dyDescent="0.25">
      <c r="A11" s="7">
        <v>40179</v>
      </c>
      <c r="B11" s="8"/>
      <c r="C11" s="9">
        <v>40446092.000000052</v>
      </c>
      <c r="I11" s="5"/>
      <c r="J11" s="8">
        <v>40179</v>
      </c>
      <c r="K11" s="9">
        <v>19099000</v>
      </c>
      <c r="L11">
        <v>19.347113</v>
      </c>
      <c r="R11" s="5"/>
      <c r="S11" s="8">
        <v>40179</v>
      </c>
      <c r="T11" s="10">
        <v>1.441827212000004</v>
      </c>
      <c r="U11">
        <v>1.4261280000000001</v>
      </c>
      <c r="Z11" s="11"/>
    </row>
    <row r="12" spans="1:33" x14ac:dyDescent="0.25">
      <c r="A12" s="7">
        <v>40544</v>
      </c>
      <c r="B12" s="8"/>
      <c r="C12" s="9">
        <v>44908548.999999948</v>
      </c>
      <c r="I12" s="5"/>
      <c r="J12" s="8">
        <v>40544</v>
      </c>
      <c r="K12" s="9">
        <v>19650000</v>
      </c>
      <c r="L12">
        <v>19.564912</v>
      </c>
      <c r="R12" s="5"/>
      <c r="S12" s="8">
        <v>40544</v>
      </c>
      <c r="T12" s="10">
        <v>1.6017734450000043</v>
      </c>
      <c r="U12">
        <v>1.6542410000000001</v>
      </c>
      <c r="Z12" s="11"/>
    </row>
    <row r="13" spans="1:33" x14ac:dyDescent="0.25">
      <c r="A13" s="7">
        <v>40909</v>
      </c>
      <c r="B13" s="8"/>
      <c r="C13" s="9">
        <v>49280556.999999948</v>
      </c>
      <c r="I13" s="5"/>
      <c r="J13" s="8">
        <v>40909</v>
      </c>
      <c r="K13" s="9">
        <v>20135000</v>
      </c>
      <c r="L13">
        <v>20.317229000000001</v>
      </c>
      <c r="R13" s="5"/>
      <c r="S13" s="8">
        <v>40909</v>
      </c>
      <c r="T13" s="10">
        <v>1.7596959750000003</v>
      </c>
      <c r="U13">
        <v>1.7328870000000001</v>
      </c>
      <c r="Z13" s="11"/>
    </row>
    <row r="14" spans="1:33" x14ac:dyDescent="0.25">
      <c r="A14" s="7">
        <v>41275</v>
      </c>
      <c r="B14" s="8"/>
      <c r="C14" s="9">
        <v>46546610.000000052</v>
      </c>
      <c r="I14" s="5"/>
      <c r="J14" s="8">
        <v>41275</v>
      </c>
      <c r="K14" s="9">
        <v>21224000</v>
      </c>
      <c r="L14">
        <v>21.132612999999999</v>
      </c>
      <c r="R14" s="5"/>
      <c r="S14" s="8">
        <v>41275</v>
      </c>
      <c r="T14" s="10">
        <v>1.9630770219999956</v>
      </c>
      <c r="U14">
        <v>1.798845</v>
      </c>
      <c r="Z14" s="11"/>
    </row>
    <row r="15" spans="1:33" x14ac:dyDescent="0.25">
      <c r="A15" s="7">
        <v>41640</v>
      </c>
      <c r="B15" s="8"/>
      <c r="C15" s="9">
        <v>54045732</v>
      </c>
      <c r="I15" s="5"/>
      <c r="J15" s="8">
        <v>41640</v>
      </c>
      <c r="K15" s="9">
        <v>22613000</v>
      </c>
      <c r="L15">
        <v>22.756428</v>
      </c>
      <c r="R15" s="5"/>
      <c r="S15" s="8">
        <v>41640</v>
      </c>
      <c r="T15" s="10">
        <v>1.9936498340000037</v>
      </c>
      <c r="U15">
        <v>1.58243</v>
      </c>
      <c r="Z15" s="11"/>
    </row>
    <row r="16" spans="1:33" x14ac:dyDescent="0.25">
      <c r="A16" s="7">
        <v>42005</v>
      </c>
      <c r="B16" s="8"/>
      <c r="C16" s="9">
        <v>57391896</v>
      </c>
      <c r="I16" s="5"/>
      <c r="J16" s="8">
        <v>42005</v>
      </c>
      <c r="K16" s="9">
        <v>22825000</v>
      </c>
      <c r="L16">
        <v>22.794542</v>
      </c>
      <c r="R16" s="5"/>
      <c r="S16" s="8">
        <v>42005</v>
      </c>
      <c r="T16" s="10">
        <v>1.976000000000004</v>
      </c>
      <c r="U16">
        <v>1.7342390000000001</v>
      </c>
      <c r="Z16" s="11"/>
    </row>
    <row r="17" spans="1:27" x14ac:dyDescent="0.25">
      <c r="A17" s="7">
        <v>42370</v>
      </c>
      <c r="B17" s="8"/>
      <c r="C17" s="9">
        <v>58984451.000000052</v>
      </c>
      <c r="I17" s="5"/>
      <c r="J17" s="8">
        <v>42370</v>
      </c>
      <c r="K17" s="9">
        <v>23358000</v>
      </c>
      <c r="L17">
        <v>23.186585999999998</v>
      </c>
      <c r="R17" s="5"/>
      <c r="S17" s="8">
        <v>42370</v>
      </c>
      <c r="T17" s="10">
        <v>1.9890000000000001</v>
      </c>
      <c r="U17">
        <v>1.858927</v>
      </c>
      <c r="Z17" s="11"/>
    </row>
    <row r="18" spans="1:27" x14ac:dyDescent="0.25">
      <c r="A18" s="7">
        <v>42736</v>
      </c>
      <c r="B18" s="8"/>
      <c r="C18" s="9">
        <v>63153893.000000052</v>
      </c>
      <c r="I18" s="5"/>
      <c r="J18" s="8">
        <v>42736</v>
      </c>
      <c r="K18" s="9">
        <v>23518000</v>
      </c>
      <c r="L18">
        <v>23.236699000000002</v>
      </c>
      <c r="R18" s="5"/>
      <c r="S18" s="8">
        <v>42736</v>
      </c>
      <c r="T18" s="10">
        <v>2.0699999999999998</v>
      </c>
      <c r="U18">
        <v>2.0905179999999999</v>
      </c>
      <c r="Z18" s="11"/>
    </row>
    <row r="19" spans="1:27" x14ac:dyDescent="0.25">
      <c r="A19" s="7">
        <v>43101</v>
      </c>
      <c r="B19" s="8"/>
      <c r="C19" s="9">
        <v>66028254.674000047</v>
      </c>
      <c r="I19" s="5"/>
      <c r="J19" s="8">
        <v>43101</v>
      </c>
      <c r="K19" s="9">
        <v>23808000</v>
      </c>
      <c r="L19">
        <v>23.825029000000001</v>
      </c>
      <c r="R19" s="5"/>
      <c r="S19" s="8">
        <v>43101</v>
      </c>
      <c r="T19" s="10">
        <v>2.1840000000000002</v>
      </c>
      <c r="U19">
        <v>2.3391030000000002</v>
      </c>
      <c r="Z19" s="11"/>
    </row>
    <row r="20" spans="1:27" x14ac:dyDescent="0.25">
      <c r="A20" s="7">
        <v>43466</v>
      </c>
      <c r="B20" s="8"/>
      <c r="C20" s="9">
        <v>63224497.745000035</v>
      </c>
      <c r="I20" s="5"/>
      <c r="J20" s="8">
        <v>43466</v>
      </c>
      <c r="K20" s="9">
        <v>23960000</v>
      </c>
      <c r="L20">
        <v>23.937201000000002</v>
      </c>
      <c r="R20" s="5"/>
      <c r="S20" s="8">
        <v>43466</v>
      </c>
      <c r="T20" s="10">
        <v>2.3690000000000042</v>
      </c>
      <c r="U20">
        <v>2.430139</v>
      </c>
      <c r="Z20" s="11"/>
    </row>
    <row r="21" spans="1:27" x14ac:dyDescent="0.25">
      <c r="A21" s="7">
        <v>43831</v>
      </c>
      <c r="B21" s="8"/>
      <c r="C21" s="9">
        <v>64784775</v>
      </c>
      <c r="I21" s="5"/>
      <c r="J21" s="8">
        <v>43831</v>
      </c>
      <c r="K21" s="9">
        <v>24389000</v>
      </c>
      <c r="L21">
        <v>24.764119000000001</v>
      </c>
      <c r="R21" s="5"/>
      <c r="S21" s="8">
        <v>43831</v>
      </c>
      <c r="T21" s="10">
        <v>2.4900000000000002</v>
      </c>
      <c r="U21">
        <v>2.4428369999999999</v>
      </c>
      <c r="Z21" s="11"/>
    </row>
    <row r="22" spans="1:27" x14ac:dyDescent="0.25">
      <c r="A22" s="7">
        <v>44197</v>
      </c>
      <c r="B22" s="8"/>
      <c r="C22" s="9">
        <v>68466824.000000045</v>
      </c>
      <c r="I22" s="5"/>
      <c r="J22" s="8">
        <v>44197</v>
      </c>
      <c r="K22" s="9">
        <v>24808000</v>
      </c>
      <c r="L22">
        <v>24.787196000000002</v>
      </c>
      <c r="R22" s="5"/>
      <c r="S22" s="8">
        <v>44197</v>
      </c>
      <c r="T22" s="10">
        <v>2.61</v>
      </c>
      <c r="U22">
        <v>2.9621810000000002</v>
      </c>
      <c r="Z22" s="11"/>
    </row>
    <row r="23" spans="1:27" x14ac:dyDescent="0.25">
      <c r="A23" s="7">
        <v>44562</v>
      </c>
      <c r="B23" s="8"/>
      <c r="C23" s="9">
        <v>68124000</v>
      </c>
      <c r="I23" s="5"/>
      <c r="J23" s="8">
        <v>44562</v>
      </c>
      <c r="K23" s="9">
        <v>25675000</v>
      </c>
      <c r="L23">
        <v>25.893968999999998</v>
      </c>
      <c r="R23" s="5"/>
      <c r="S23" s="8">
        <v>44562</v>
      </c>
      <c r="T23" s="10">
        <v>3.06</v>
      </c>
      <c r="U23">
        <v>3.0065219999999999</v>
      </c>
      <c r="Z23" s="11"/>
    </row>
    <row r="24" spans="1:27" x14ac:dyDescent="0.25">
      <c r="A24" s="7">
        <v>44927</v>
      </c>
      <c r="B24" s="8"/>
      <c r="C24" s="9">
        <v>69342845.000000045</v>
      </c>
      <c r="I24" s="5"/>
      <c r="J24" s="8">
        <v>44927</v>
      </c>
      <c r="K24" s="9">
        <v>27176000</v>
      </c>
      <c r="L24">
        <v>26.642303999999999</v>
      </c>
      <c r="R24" s="5"/>
      <c r="S24" s="8">
        <v>44927</v>
      </c>
      <c r="T24" s="10">
        <v>3.3650000000000038</v>
      </c>
      <c r="U24">
        <v>3.2048399999999999</v>
      </c>
      <c r="Z24" s="11"/>
    </row>
    <row r="25" spans="1:27" ht="16.5" x14ac:dyDescent="0.25">
      <c r="A25" s="7">
        <v>45292</v>
      </c>
      <c r="B25" s="8"/>
      <c r="C25" s="9">
        <v>71963000.000000045</v>
      </c>
      <c r="D25" s="9">
        <v>71963000.000000045</v>
      </c>
      <c r="E25" s="9">
        <v>71963000.000000045</v>
      </c>
      <c r="F25" s="9">
        <f>H25-AVERAGE(D25:E25)</f>
        <v>793999.9999999553</v>
      </c>
      <c r="G25" s="15">
        <f>F25/AVERAGE(D25:E25)</f>
        <v>1.1033447743978917E-2</v>
      </c>
      <c r="H25" s="9">
        <v>72757000</v>
      </c>
      <c r="I25" s="5"/>
      <c r="J25" s="8">
        <v>45292</v>
      </c>
      <c r="K25" s="9">
        <v>27593000</v>
      </c>
      <c r="L25">
        <v>26.944911999999999</v>
      </c>
      <c r="M25">
        <v>26.944911999999999</v>
      </c>
      <c r="N25" s="16">
        <v>26.944911999999999</v>
      </c>
      <c r="O25" s="17">
        <f>Q25-AVERAGE(M25:N25)</f>
        <v>0</v>
      </c>
      <c r="P25" s="18">
        <f>O25/AVERAGE(M25:N25)</f>
        <v>0</v>
      </c>
      <c r="Q25" s="16">
        <v>26.944911999999999</v>
      </c>
      <c r="R25" s="5"/>
      <c r="S25" s="8">
        <v>45292</v>
      </c>
      <c r="T25" s="10">
        <v>3.5310000000000001</v>
      </c>
      <c r="U25">
        <v>3.4528500000000002</v>
      </c>
      <c r="V25">
        <v>3.452</v>
      </c>
      <c r="W25">
        <v>3.452</v>
      </c>
      <c r="X25">
        <f t="shared" ref="X25:X41" si="0">Z25-AVERAGE(V25:W25)</f>
        <v>0</v>
      </c>
      <c r="Y25">
        <f>X25/AVERAGE(V25:W25)</f>
        <v>0</v>
      </c>
      <c r="Z25" s="11">
        <v>3.452</v>
      </c>
      <c r="AA25" s="10">
        <v>3.5310000000000001</v>
      </c>
    </row>
    <row r="26" spans="1:27" ht="16.5" x14ac:dyDescent="0.25">
      <c r="A26" s="7">
        <v>45658</v>
      </c>
      <c r="B26" s="8"/>
      <c r="D26" s="19">
        <f t="shared" ref="D26:D41" si="1">D25*(1+$AE$5)</f>
        <v>73708681.485773951</v>
      </c>
      <c r="E26" s="19">
        <f t="shared" ref="E26:E41" si="2">E25*(1+$AE$6)</f>
        <v>74352456.899543464</v>
      </c>
      <c r="F26" s="9">
        <f t="shared" ref="F26:F41" si="3">H26-AVERAGE(D26:E26)</f>
        <v>55514.460973784328</v>
      </c>
      <c r="G26" s="15">
        <f t="shared" ref="G26" si="4">F26/AVERAGE(D26:E26)</f>
        <v>7.4988564290667987E-4</v>
      </c>
      <c r="H26" s="20">
        <f>H25*(1+V$58)</f>
        <v>74086083.653632492</v>
      </c>
      <c r="I26" s="5"/>
      <c r="J26" s="8">
        <v>45658</v>
      </c>
      <c r="K26" s="8"/>
      <c r="M26">
        <f t="shared" ref="M26:M41" si="5">M25*(1+$AF$5)</f>
        <v>27.473214212614071</v>
      </c>
      <c r="N26" s="16">
        <v>28.397247</v>
      </c>
      <c r="O26" s="17">
        <f t="shared" ref="O26:O41" si="6">Q26-AVERAGE(M26:N26)</f>
        <v>-0.12631960630703887</v>
      </c>
      <c r="P26" s="18">
        <f t="shared" ref="P26:P32" si="7">O26/AVERAGE(M26:N26)</f>
        <v>-4.5218744776898039E-3</v>
      </c>
      <c r="Q26" s="16">
        <v>27.808910999999998</v>
      </c>
      <c r="R26" s="5"/>
      <c r="S26" s="8">
        <v>45658</v>
      </c>
      <c r="T26" s="8"/>
      <c r="V26">
        <f t="shared" ref="V26:V41" si="8">V25*(1+$AG$5)</f>
        <v>3.7004714865343447</v>
      </c>
      <c r="W26">
        <v>3.770196667</v>
      </c>
      <c r="X26">
        <f t="shared" si="0"/>
        <v>-0.19214024565415633</v>
      </c>
      <c r="Y26" s="21">
        <f t="shared" ref="Y26:Y41" si="9">(X26/AVERAGE(V26:W26))*-1</f>
        <v>5.1438570608508566E-2</v>
      </c>
      <c r="Z26" s="11">
        <v>3.5431938311130158</v>
      </c>
      <c r="AA26" s="22">
        <f>AA25*(1+$AF$52)</f>
        <v>3.7420431861338836</v>
      </c>
    </row>
    <row r="27" spans="1:27" ht="16.5" x14ac:dyDescent="0.25">
      <c r="A27" s="7">
        <v>46023</v>
      </c>
      <c r="B27" s="8"/>
      <c r="D27" s="19">
        <f t="shared" si="1"/>
        <v>75496709.786574662</v>
      </c>
      <c r="E27" s="19">
        <f t="shared" si="2"/>
        <v>76821253.241227642</v>
      </c>
      <c r="F27" s="9">
        <f t="shared" si="3"/>
        <v>-719535.25947844982</v>
      </c>
      <c r="G27" s="21">
        <f t="shared" ref="G27:G41" si="10">(F27/AVERAGE(D27:E27))*-1</f>
        <v>9.447805697705064E-3</v>
      </c>
      <c r="H27" s="20">
        <f t="shared" ref="H27:H41" si="11">H26*(1+V$58)</f>
        <v>75439446.254422694</v>
      </c>
      <c r="I27" s="5"/>
      <c r="J27" s="8">
        <v>46023</v>
      </c>
      <c r="K27" s="8"/>
      <c r="M27">
        <f t="shared" si="5"/>
        <v>28.011874715797173</v>
      </c>
      <c r="N27" s="16">
        <v>29.849582000000002</v>
      </c>
      <c r="O27" s="17">
        <f t="shared" si="6"/>
        <v>-6.6036357898585862E-2</v>
      </c>
      <c r="P27" s="18">
        <f t="shared" si="7"/>
        <v>-2.2825681082639178E-3</v>
      </c>
      <c r="Q27" s="16">
        <v>28.864692000000002</v>
      </c>
      <c r="R27" s="5"/>
      <c r="S27" s="8">
        <v>46023</v>
      </c>
      <c r="T27" s="8"/>
      <c r="V27">
        <f t="shared" si="8"/>
        <v>3.9668277006528685</v>
      </c>
      <c r="W27">
        <v>4.088393333</v>
      </c>
      <c r="X27">
        <f t="shared" si="0"/>
        <v>-0.29270050189975505</v>
      </c>
      <c r="Y27" s="21">
        <f t="shared" si="9"/>
        <v>7.2673487338688628E-2</v>
      </c>
      <c r="Z27" s="11">
        <v>3.7349100149266792</v>
      </c>
      <c r="AA27" s="22">
        <f t="shared" ref="AA27:AA41" si="12">AA26*(1+$AF$52)</f>
        <v>3.9657001435545247</v>
      </c>
    </row>
    <row r="28" spans="1:27" ht="16.5" x14ac:dyDescent="0.25">
      <c r="A28" s="7">
        <v>46388</v>
      </c>
      <c r="B28" s="8"/>
      <c r="D28" s="19">
        <f t="shared" si="1"/>
        <v>77328112.153225139</v>
      </c>
      <c r="E28" s="19">
        <f t="shared" si="2"/>
        <v>79372023.409075335</v>
      </c>
      <c r="F28" s="9">
        <f t="shared" si="3"/>
        <v>-1532536.4647288322</v>
      </c>
      <c r="G28" s="21">
        <f t="shared" si="10"/>
        <v>1.9560116642267103E-2</v>
      </c>
      <c r="H28" s="20">
        <f t="shared" si="11"/>
        <v>76817531.316421404</v>
      </c>
      <c r="I28" s="5"/>
      <c r="J28" s="8">
        <v>46388</v>
      </c>
      <c r="K28" s="8"/>
      <c r="M28">
        <f t="shared" si="5"/>
        <v>28.5610966019857</v>
      </c>
      <c r="N28" s="16">
        <v>31.301917</v>
      </c>
      <c r="O28" s="17">
        <f t="shared" si="6"/>
        <v>5.3208199007151791E-2</v>
      </c>
      <c r="P28" s="18">
        <f t="shared" si="7"/>
        <v>1.7776652328571321E-3</v>
      </c>
      <c r="Q28" s="16">
        <v>29.984715000000001</v>
      </c>
      <c r="R28" s="5"/>
      <c r="S28" s="8">
        <v>46388</v>
      </c>
      <c r="T28" s="8"/>
      <c r="V28">
        <f t="shared" si="8"/>
        <v>4.2523559670511402</v>
      </c>
      <c r="W28">
        <v>4.4065899999999996</v>
      </c>
      <c r="X28">
        <f t="shared" si="0"/>
        <v>-0.40284678478522684</v>
      </c>
      <c r="Y28" s="21">
        <f t="shared" si="9"/>
        <v>9.3047534034311333E-2</v>
      </c>
      <c r="Z28" s="11">
        <v>3.9266261987403426</v>
      </c>
      <c r="AA28" s="22">
        <f t="shared" si="12"/>
        <v>4.202724780639584</v>
      </c>
    </row>
    <row r="29" spans="1:27" ht="16.5" x14ac:dyDescent="0.25">
      <c r="A29" s="7">
        <v>46753</v>
      </c>
      <c r="B29" s="8"/>
      <c r="D29" s="19">
        <f t="shared" si="1"/>
        <v>79203940.755642116</v>
      </c>
      <c r="E29" s="19">
        <f t="shared" si="2"/>
        <v>82007489.259102941</v>
      </c>
      <c r="F29" s="9">
        <f t="shared" si="3"/>
        <v>-2384924.5518296957</v>
      </c>
      <c r="G29" s="21">
        <f t="shared" si="10"/>
        <v>2.9587536710164543E-2</v>
      </c>
      <c r="H29" s="20">
        <f t="shared" si="11"/>
        <v>78220790.455542833</v>
      </c>
      <c r="I29" s="5"/>
      <c r="J29" s="8">
        <v>46753</v>
      </c>
      <c r="K29" s="8"/>
      <c r="M29">
        <f t="shared" si="5"/>
        <v>29.121086945599117</v>
      </c>
      <c r="N29" s="16">
        <v>32.758229</v>
      </c>
      <c r="O29" s="17">
        <f t="shared" si="6"/>
        <v>0.4546160272004407</v>
      </c>
      <c r="P29" s="18">
        <f t="shared" si="7"/>
        <v>1.4693634545026776E-2</v>
      </c>
      <c r="Q29" s="16">
        <v>31.394273999999999</v>
      </c>
      <c r="R29" s="5"/>
      <c r="S29" s="8">
        <v>46753</v>
      </c>
      <c r="T29" s="8"/>
      <c r="V29">
        <f t="shared" si="8"/>
        <v>4.5584362707609856</v>
      </c>
      <c r="W29">
        <v>4.7247866670000001</v>
      </c>
      <c r="X29">
        <f t="shared" si="0"/>
        <v>-0.52326908632648728</v>
      </c>
      <c r="Y29" s="21">
        <f t="shared" si="9"/>
        <v>0.11273435741761777</v>
      </c>
      <c r="Z29" s="11">
        <v>4.1183423825540055</v>
      </c>
      <c r="AA29" s="22">
        <f t="shared" si="12"/>
        <v>4.4539160658703976</v>
      </c>
    </row>
    <row r="30" spans="1:27" ht="16.5" x14ac:dyDescent="0.25">
      <c r="A30" s="7">
        <v>47119</v>
      </c>
      <c r="B30" s="8"/>
      <c r="D30" s="19">
        <f t="shared" si="1"/>
        <v>81125273.287324473</v>
      </c>
      <c r="E30" s="19">
        <f t="shared" si="2"/>
        <v>84730463.02373749</v>
      </c>
      <c r="F30" s="9">
        <f t="shared" si="3"/>
        <v>-3278184.6179661602</v>
      </c>
      <c r="G30" s="21">
        <f t="shared" si="10"/>
        <v>3.9530554575669716E-2</v>
      </c>
      <c r="H30" s="20">
        <f t="shared" si="11"/>
        <v>79649683.537564829</v>
      </c>
      <c r="I30" s="5"/>
      <c r="J30" s="8">
        <v>47119</v>
      </c>
      <c r="K30" s="8"/>
      <c r="M30">
        <f t="shared" si="5"/>
        <v>29.692056881113725</v>
      </c>
      <c r="N30" s="16">
        <v>34.210563999999998</v>
      </c>
      <c r="O30" s="17">
        <f t="shared" si="6"/>
        <v>0.57882555944313907</v>
      </c>
      <c r="P30" s="18">
        <f t="shared" si="7"/>
        <v>1.8115862900834782E-2</v>
      </c>
      <c r="Q30" s="16">
        <v>32.530135999999999</v>
      </c>
      <c r="R30" s="5"/>
      <c r="S30" s="8">
        <v>47119</v>
      </c>
      <c r="T30" s="8"/>
      <c r="V30">
        <f t="shared" si="8"/>
        <v>4.8865479267482552</v>
      </c>
      <c r="W30">
        <v>5.0429833329999996</v>
      </c>
      <c r="X30">
        <f t="shared" si="0"/>
        <v>-0.65418181368779127</v>
      </c>
      <c r="Y30" s="21">
        <f t="shared" si="9"/>
        <v>0.13176489334187902</v>
      </c>
      <c r="Z30" s="11">
        <v>4.3105838161863366</v>
      </c>
      <c r="AA30" s="22">
        <f t="shared" si="12"/>
        <v>4.7201207210146006</v>
      </c>
    </row>
    <row r="31" spans="1:27" ht="16.5" x14ac:dyDescent="0.25">
      <c r="A31" s="7">
        <v>47484</v>
      </c>
      <c r="B31" s="8"/>
      <c r="D31" s="19">
        <f t="shared" si="1"/>
        <v>83093213.584505394</v>
      </c>
      <c r="E31" s="19">
        <f t="shared" si="2"/>
        <v>87543850.312671766</v>
      </c>
      <c r="F31" s="9">
        <f t="shared" si="3"/>
        <v>-4213853.1197558492</v>
      </c>
      <c r="G31" s="21">
        <f t="shared" si="10"/>
        <v>4.9389658067429495E-2</v>
      </c>
      <c r="H31" s="20">
        <f t="shared" si="11"/>
        <v>81104678.828832731</v>
      </c>
      <c r="I31" s="5"/>
      <c r="J31" s="8">
        <v>47484</v>
      </c>
      <c r="K31" s="8"/>
      <c r="M31">
        <f t="shared" si="5"/>
        <v>30.274221682667179</v>
      </c>
      <c r="N31" s="16">
        <v>34.996192999999998</v>
      </c>
      <c r="O31" s="17">
        <f t="shared" si="6"/>
        <v>0.58517265866640855</v>
      </c>
      <c r="P31" s="18">
        <f t="shared" si="7"/>
        <v>1.7930716742383543E-2</v>
      </c>
      <c r="Q31" s="16">
        <v>33.220379999999999</v>
      </c>
      <c r="R31" s="5"/>
      <c r="S31" s="8">
        <v>47484</v>
      </c>
      <c r="T31" s="8"/>
      <c r="V31">
        <f t="shared" si="8"/>
        <v>5.2382767295815285</v>
      </c>
      <c r="W31">
        <v>5.3611800000000001</v>
      </c>
      <c r="X31">
        <f t="shared" si="0"/>
        <v>-0.79742836479076473</v>
      </c>
      <c r="Y31" s="21">
        <f t="shared" si="9"/>
        <v>0.15046589370288369</v>
      </c>
      <c r="Z31" s="11">
        <v>4.5023</v>
      </c>
      <c r="AA31" s="22">
        <f t="shared" si="12"/>
        <v>5.002236075276703</v>
      </c>
    </row>
    <row r="32" spans="1:27" ht="16.5" x14ac:dyDescent="0.25">
      <c r="A32" s="7">
        <v>47849</v>
      </c>
      <c r="B32" s="8"/>
      <c r="D32" s="19">
        <f t="shared" si="1"/>
        <v>85108892.260323912</v>
      </c>
      <c r="E32" s="19">
        <f t="shared" si="2"/>
        <v>90450653.213359743</v>
      </c>
      <c r="F32" s="9">
        <f t="shared" si="3"/>
        <v>-5193519.5871256739</v>
      </c>
      <c r="G32" s="21">
        <f t="shared" si="10"/>
        <v>5.9165334167536693E-2</v>
      </c>
      <c r="H32" s="20">
        <f t="shared" si="11"/>
        <v>82586253.149716154</v>
      </c>
      <c r="I32" s="5"/>
      <c r="J32" s="8">
        <v>47849</v>
      </c>
      <c r="K32" s="8"/>
      <c r="M32">
        <f t="shared" si="5"/>
        <v>30.867800845223805</v>
      </c>
      <c r="N32" s="16">
        <v>35.781821999999998</v>
      </c>
      <c r="O32" s="17">
        <f t="shared" si="6"/>
        <v>6.5307577388097116E-2</v>
      </c>
      <c r="P32" s="18">
        <f t="shared" si="7"/>
        <v>1.959728340541604E-3</v>
      </c>
      <c r="Q32" s="16">
        <v>33.390118999999999</v>
      </c>
      <c r="R32" s="5"/>
      <c r="S32" s="8">
        <v>47849</v>
      </c>
      <c r="T32" s="8"/>
      <c r="V32">
        <f t="shared" si="8"/>
        <v>5.6153226177267737</v>
      </c>
      <c r="W32">
        <v>5.6315920000000004</v>
      </c>
      <c r="X32">
        <f t="shared" si="0"/>
        <v>-1.1363689737045695</v>
      </c>
      <c r="Y32" s="21">
        <f t="shared" si="9"/>
        <v>0.20207657163387488</v>
      </c>
      <c r="Z32" s="11">
        <v>4.4870883351588171</v>
      </c>
      <c r="AA32" s="22">
        <f t="shared" si="12"/>
        <v>5.3012130900374643</v>
      </c>
    </row>
    <row r="33" spans="1:28" ht="16.5" x14ac:dyDescent="0.25">
      <c r="A33" s="7">
        <v>48214</v>
      </c>
      <c r="B33" s="8"/>
      <c r="D33" s="19">
        <f t="shared" si="1"/>
        <v>87173467.354380205</v>
      </c>
      <c r="E33" s="19">
        <f t="shared" si="2"/>
        <v>93453973.494460747</v>
      </c>
      <c r="F33" s="9">
        <f t="shared" si="3"/>
        <v>-6218828.3935514092</v>
      </c>
      <c r="G33" s="21">
        <f t="shared" si="10"/>
        <v>6.8858069010186207E-2</v>
      </c>
      <c r="H33" s="20">
        <f t="shared" si="11"/>
        <v>84094892.030869067</v>
      </c>
      <c r="I33" s="5"/>
      <c r="J33" s="8">
        <v>48214</v>
      </c>
      <c r="K33" s="8"/>
      <c r="M33">
        <f t="shared" si="5"/>
        <v>31.473018167331304</v>
      </c>
      <c r="N33" s="16">
        <v>36.569603000000001</v>
      </c>
      <c r="O33" s="17">
        <f t="shared" si="6"/>
        <v>-0.90793058366565305</v>
      </c>
      <c r="P33" s="21">
        <f t="shared" ref="P33:P41" si="13">(O33/AVERAGE(M33:N33))*-1</f>
        <v>2.6687113696953511E-2</v>
      </c>
      <c r="Q33" s="16">
        <v>33.113379999999999</v>
      </c>
      <c r="R33" s="5"/>
      <c r="S33" s="8">
        <v>48214</v>
      </c>
      <c r="T33" s="8"/>
      <c r="V33">
        <f t="shared" si="8"/>
        <v>6.0195078895102325</v>
      </c>
      <c r="W33">
        <v>5.9020039999999998</v>
      </c>
      <c r="X33">
        <f t="shared" si="0"/>
        <v>-1.4888792744374815</v>
      </c>
      <c r="Y33" s="21">
        <f t="shared" si="9"/>
        <v>0.24978027757495258</v>
      </c>
      <c r="Z33" s="11">
        <v>4.4718766703176343</v>
      </c>
      <c r="AA33" s="22">
        <f t="shared" si="12"/>
        <v>5.6180595643779219</v>
      </c>
    </row>
    <row r="34" spans="1:28" ht="16.5" x14ac:dyDescent="0.25">
      <c r="A34" s="7">
        <v>48580</v>
      </c>
      <c r="B34" s="8"/>
      <c r="D34" s="19">
        <f t="shared" si="1"/>
        <v>89288124.998047888</v>
      </c>
      <c r="E34" s="19">
        <f t="shared" si="2"/>
        <v>96557015.915650621</v>
      </c>
      <c r="F34" s="9">
        <f t="shared" si="3"/>
        <v>-7291480.5845048875</v>
      </c>
      <c r="G34" s="21">
        <f t="shared" si="10"/>
        <v>7.8468347879924988E-2</v>
      </c>
      <c r="H34" s="20">
        <f t="shared" si="11"/>
        <v>85631089.87234436</v>
      </c>
      <c r="I34" s="5"/>
      <c r="J34" s="8">
        <v>48580</v>
      </c>
      <c r="K34" s="8"/>
      <c r="M34">
        <f t="shared" si="5"/>
        <v>32.09010183550005</v>
      </c>
      <c r="N34" s="16">
        <v>37.355232000000001</v>
      </c>
      <c r="O34" s="17">
        <f t="shared" si="6"/>
        <v>-2.1272439177500289</v>
      </c>
      <c r="P34" s="21">
        <f t="shared" si="13"/>
        <v>6.1263840211035002E-2</v>
      </c>
      <c r="Q34" s="16">
        <v>32.595422999999997</v>
      </c>
      <c r="R34" s="5"/>
      <c r="S34" s="8">
        <v>48580</v>
      </c>
      <c r="T34" s="8"/>
      <c r="V34">
        <f t="shared" si="8"/>
        <v>6.4527860104580377</v>
      </c>
      <c r="W34">
        <v>6.1724160000000001</v>
      </c>
      <c r="X34">
        <f t="shared" si="0"/>
        <v>-1.8559776755466535</v>
      </c>
      <c r="Y34" s="21">
        <f t="shared" si="9"/>
        <v>0.2940115610046099</v>
      </c>
      <c r="Z34" s="11">
        <v>4.4566233296823654</v>
      </c>
      <c r="AA34" s="22">
        <f t="shared" si="12"/>
        <v>5.9538435321933436</v>
      </c>
    </row>
    <row r="35" spans="1:28" ht="16.5" x14ac:dyDescent="0.25">
      <c r="A35" s="7">
        <v>48945</v>
      </c>
      <c r="B35" s="8"/>
      <c r="D35" s="19">
        <f t="shared" si="1"/>
        <v>91454080.095925376</v>
      </c>
      <c r="E35" s="19">
        <f t="shared" si="2"/>
        <v>99763091.647331834</v>
      </c>
      <c r="F35" s="9">
        <f t="shared" si="3"/>
        <v>-8413235.766013667</v>
      </c>
      <c r="G35" s="21">
        <f t="shared" si="10"/>
        <v>8.7996655209500951E-2</v>
      </c>
      <c r="H35" s="20">
        <f t="shared" si="11"/>
        <v>87195350.105614945</v>
      </c>
      <c r="I35" s="5"/>
      <c r="J35" s="8">
        <v>48945</v>
      </c>
      <c r="K35" s="8"/>
      <c r="M35">
        <f t="shared" si="5"/>
        <v>32.719284510236768</v>
      </c>
      <c r="N35" s="16">
        <v>38.140861000000001</v>
      </c>
      <c r="O35" s="17">
        <f t="shared" si="6"/>
        <v>-3.1759347551183907</v>
      </c>
      <c r="P35" s="21">
        <f t="shared" si="13"/>
        <v>8.9639521122902036E-2</v>
      </c>
      <c r="Q35" s="16">
        <v>32.254137999999998</v>
      </c>
      <c r="R35" s="5"/>
      <c r="S35" s="8">
        <v>48945</v>
      </c>
      <c r="T35" s="8"/>
      <c r="V35">
        <f t="shared" si="8"/>
        <v>6.9172510545792809</v>
      </c>
      <c r="W35">
        <v>6.4428280000000004</v>
      </c>
      <c r="X35">
        <f t="shared" si="0"/>
        <v>-2.2386278624484577</v>
      </c>
      <c r="Y35" s="21">
        <f t="shared" si="9"/>
        <v>0.33512194850091831</v>
      </c>
      <c r="Z35" s="11">
        <v>4.4414116648411825</v>
      </c>
      <c r="AA35" s="22">
        <f t="shared" si="12"/>
        <v>6.3096968623481713</v>
      </c>
    </row>
    <row r="36" spans="1:28" s="25" customFormat="1" ht="16.5" x14ac:dyDescent="0.25">
      <c r="A36" s="23">
        <v>49310</v>
      </c>
      <c r="B36" s="24"/>
      <c r="D36" s="26">
        <f t="shared" si="1"/>
        <v>93672577.023818046</v>
      </c>
      <c r="E36" s="26">
        <f t="shared" si="2"/>
        <v>103075621.80389144</v>
      </c>
      <c r="F36" s="27">
        <f t="shared" si="3"/>
        <v>-9585914.0553000867</v>
      </c>
      <c r="G36" s="28">
        <f t="shared" si="10"/>
        <v>9.7443474577313713E-2</v>
      </c>
      <c r="H36" s="29">
        <f t="shared" si="11"/>
        <v>88788185.358554661</v>
      </c>
      <c r="J36" s="24">
        <v>49310</v>
      </c>
      <c r="K36" s="24"/>
      <c r="M36" s="25">
        <f t="shared" si="5"/>
        <v>33.360803413765098</v>
      </c>
      <c r="N36" s="30">
        <v>38.318910000000002</v>
      </c>
      <c r="O36" s="31">
        <f t="shared" si="6"/>
        <v>-3.8708267068825499</v>
      </c>
      <c r="P36" s="28">
        <f t="shared" si="13"/>
        <v>0.10800340912465789</v>
      </c>
      <c r="Q36" s="30">
        <v>31.96903</v>
      </c>
      <c r="S36" s="24">
        <v>49310</v>
      </c>
      <c r="T36" s="24"/>
      <c r="V36" s="25">
        <f t="shared" si="8"/>
        <v>7.4151478252231326</v>
      </c>
      <c r="W36" s="25">
        <v>6.7132399999999999</v>
      </c>
      <c r="X36" s="25">
        <f t="shared" si="0"/>
        <v>-2.6379939126115666</v>
      </c>
      <c r="Y36" s="28">
        <f t="shared" si="9"/>
        <v>0.37343169585166797</v>
      </c>
      <c r="Z36" s="32">
        <v>4.4261999999999997</v>
      </c>
      <c r="AA36" s="33">
        <f t="shared" si="12"/>
        <v>6.6868190740074533</v>
      </c>
    </row>
    <row r="37" spans="1:28" ht="16.5" x14ac:dyDescent="0.25">
      <c r="A37" s="7">
        <v>49675</v>
      </c>
      <c r="B37" s="8"/>
      <c r="D37" s="19">
        <f t="shared" si="1"/>
        <v>95944890.34365198</v>
      </c>
      <c r="E37" s="19">
        <f t="shared" si="2"/>
        <v>106498141.09427728</v>
      </c>
      <c r="F37" s="9">
        <f t="shared" si="3"/>
        <v>-10811398.095531732</v>
      </c>
      <c r="G37" s="21">
        <f t="shared" si="10"/>
        <v>0.1068092887044778</v>
      </c>
      <c r="H37" s="20">
        <f t="shared" si="11"/>
        <v>90410117.623432904</v>
      </c>
      <c r="I37" s="5"/>
      <c r="J37" s="8">
        <v>49675</v>
      </c>
      <c r="K37" s="8"/>
      <c r="M37">
        <f t="shared" si="5"/>
        <v>34.014900419466031</v>
      </c>
      <c r="N37" s="16">
        <v>38.497444999999999</v>
      </c>
      <c r="O37" s="17">
        <f t="shared" si="6"/>
        <v>-4.5065867097330141</v>
      </c>
      <c r="P37" s="21">
        <f t="shared" si="13"/>
        <v>0.12429846762405827</v>
      </c>
      <c r="Q37" s="16">
        <v>31.749586000000001</v>
      </c>
      <c r="R37" s="5"/>
      <c r="S37" s="8">
        <v>49675</v>
      </c>
      <c r="T37" s="8"/>
      <c r="V37">
        <f t="shared" si="8"/>
        <v>7.9488827044250749</v>
      </c>
      <c r="W37">
        <v>6.7132399999999999</v>
      </c>
      <c r="X37">
        <f t="shared" si="0"/>
        <v>-2.9046614617415623</v>
      </c>
      <c r="Y37" s="21">
        <f t="shared" si="9"/>
        <v>0.39621295228485931</v>
      </c>
      <c r="Z37" s="11">
        <v>4.4263998904709752</v>
      </c>
      <c r="AA37" s="22">
        <f t="shared" si="12"/>
        <v>7.0864813800055719</v>
      </c>
    </row>
    <row r="38" spans="1:28" ht="16.5" x14ac:dyDescent="0.25">
      <c r="A38" s="7">
        <v>50041</v>
      </c>
      <c r="B38" s="8"/>
      <c r="D38" s="19">
        <f t="shared" si="1"/>
        <v>98272325.535730138</v>
      </c>
      <c r="E38" s="19">
        <f t="shared" si="2"/>
        <v>110034301.5937877</v>
      </c>
      <c r="F38" s="9">
        <f t="shared" si="3"/>
        <v>-12091635.136780813</v>
      </c>
      <c r="G38" s="21">
        <f t="shared" si="10"/>
        <v>0.11609457945149919</v>
      </c>
      <c r="H38" s="20">
        <f t="shared" si="11"/>
        <v>92061678.427978113</v>
      </c>
      <c r="I38" s="5"/>
      <c r="J38" s="8">
        <v>50041</v>
      </c>
      <c r="K38" s="8"/>
      <c r="M38">
        <f t="shared" si="5"/>
        <v>34.681822143072004</v>
      </c>
      <c r="N38" s="16">
        <v>38.675491000000001</v>
      </c>
      <c r="O38" s="17">
        <f t="shared" si="6"/>
        <v>-5.0924825715360029</v>
      </c>
      <c r="P38" s="21">
        <f t="shared" si="13"/>
        <v>0.13884048783531397</v>
      </c>
      <c r="Q38" s="16">
        <v>31.586174</v>
      </c>
      <c r="R38" s="5"/>
      <c r="S38" s="8">
        <v>50041</v>
      </c>
      <c r="T38" s="8"/>
      <c r="V38">
        <f t="shared" si="8"/>
        <v>8.5210352831781577</v>
      </c>
      <c r="W38" s="16">
        <v>6.7862039999999997</v>
      </c>
      <c r="X38">
        <f t="shared" si="0"/>
        <v>-3.2270193130020033</v>
      </c>
      <c r="Y38" s="21">
        <f t="shared" si="9"/>
        <v>0.42163309180752484</v>
      </c>
      <c r="Z38" s="11">
        <v>4.4266003285870754</v>
      </c>
      <c r="AA38" s="22">
        <f t="shared" si="12"/>
        <v>7.5100309718817586</v>
      </c>
    </row>
    <row r="39" spans="1:28" ht="16.5" x14ac:dyDescent="0.25">
      <c r="A39" s="7">
        <v>50406</v>
      </c>
      <c r="B39" s="8"/>
      <c r="D39" s="19">
        <f t="shared" si="1"/>
        <v>100656219.74875169</v>
      </c>
      <c r="E39" s="19">
        <f t="shared" si="2"/>
        <v>113687876.64109975</v>
      </c>
      <c r="F39" s="9">
        <f t="shared" si="3"/>
        <v>-13428639.185359627</v>
      </c>
      <c r="G39" s="21">
        <f t="shared" si="10"/>
        <v>0.12529982781457594</v>
      </c>
      <c r="H39" s="20">
        <f t="shared" si="11"/>
        <v>93743409.009566098</v>
      </c>
      <c r="I39" s="5"/>
      <c r="J39" s="8">
        <v>50406</v>
      </c>
      <c r="K39" s="8"/>
      <c r="M39">
        <f t="shared" si="5"/>
        <v>35.361820035649004</v>
      </c>
      <c r="N39" s="16">
        <v>38.853540000000002</v>
      </c>
      <c r="O39" s="17">
        <f t="shared" si="6"/>
        <v>-5.6848590178245075</v>
      </c>
      <c r="P39" s="21">
        <f t="shared" si="13"/>
        <v>0.15319898778618904</v>
      </c>
      <c r="Q39" s="16">
        <v>31.422820999999999</v>
      </c>
      <c r="R39" s="5"/>
      <c r="S39" s="8">
        <v>50406</v>
      </c>
      <c r="T39" s="8"/>
      <c r="V39">
        <f t="shared" si="8"/>
        <v>9.1343708288394776</v>
      </c>
      <c r="W39">
        <v>6.8591680000000004</v>
      </c>
      <c r="X39">
        <f t="shared" si="0"/>
        <v>-3.5699691953616881</v>
      </c>
      <c r="Y39" s="21">
        <f t="shared" si="9"/>
        <v>0.44642642676733124</v>
      </c>
      <c r="Z39" s="11">
        <v>4.4268002190580509</v>
      </c>
      <c r="AA39" s="22">
        <f t="shared" si="12"/>
        <v>7.9588955610264973</v>
      </c>
    </row>
    <row r="40" spans="1:28" ht="16.5" x14ac:dyDescent="0.25">
      <c r="A40" s="7">
        <v>50771</v>
      </c>
      <c r="B40" s="8"/>
      <c r="D40" s="19">
        <f t="shared" si="1"/>
        <v>103097942.56802528</v>
      </c>
      <c r="E40" s="19">
        <f t="shared" si="2"/>
        <v>117462764.86469404</v>
      </c>
      <c r="F40" s="9">
        <f t="shared" si="3"/>
        <v>-14824493.223769262</v>
      </c>
      <c r="G40" s="21">
        <f t="shared" si="10"/>
        <v>0.13442551392152549</v>
      </c>
      <c r="H40" s="20">
        <f t="shared" si="11"/>
        <v>95455860.492590398</v>
      </c>
      <c r="I40" s="5"/>
      <c r="J40" s="8">
        <v>50771</v>
      </c>
      <c r="K40" s="8"/>
      <c r="M40">
        <f t="shared" si="5"/>
        <v>36.055150478401757</v>
      </c>
      <c r="N40" s="16">
        <v>39.394100000000002</v>
      </c>
      <c r="O40" s="17">
        <f t="shared" si="6"/>
        <v>-6.4417442392008759</v>
      </c>
      <c r="P40" s="21">
        <f t="shared" si="13"/>
        <v>0.170757010794823</v>
      </c>
      <c r="Q40" s="16">
        <v>31.282881</v>
      </c>
      <c r="R40" s="5"/>
      <c r="S40" s="8">
        <v>50771</v>
      </c>
      <c r="T40" s="8"/>
      <c r="V40">
        <f t="shared" si="8"/>
        <v>9.7918536499280346</v>
      </c>
      <c r="W40">
        <v>6.9321320000000002</v>
      </c>
      <c r="X40">
        <f t="shared" si="0"/>
        <v>-3.9349927154349924</v>
      </c>
      <c r="Y40" s="21">
        <f t="shared" si="9"/>
        <v>0.47058073330168454</v>
      </c>
      <c r="Z40" s="11">
        <v>4.4270001095290255</v>
      </c>
      <c r="AA40" s="22">
        <f t="shared" si="12"/>
        <v>8.4345881912462239</v>
      </c>
    </row>
    <row r="41" spans="1:28" ht="16.5" x14ac:dyDescent="0.25">
      <c r="A41" s="34">
        <v>51136</v>
      </c>
      <c r="B41" s="35"/>
      <c r="C41" s="13"/>
      <c r="D41" s="19">
        <f t="shared" si="1"/>
        <v>105598896.80231766</v>
      </c>
      <c r="E41" s="19">
        <f t="shared" si="2"/>
        <v>121362994.34297301</v>
      </c>
      <c r="F41" s="9">
        <f t="shared" si="3"/>
        <v>-16281351.503572598</v>
      </c>
      <c r="G41" s="21">
        <f t="shared" si="10"/>
        <v>0.14347211702734727</v>
      </c>
      <c r="H41" s="20">
        <f t="shared" si="11"/>
        <v>97199594.069072738</v>
      </c>
      <c r="I41" s="36"/>
      <c r="J41" s="35">
        <v>51136</v>
      </c>
      <c r="K41" s="35"/>
      <c r="L41" s="13"/>
      <c r="M41" s="13">
        <f t="shared" si="5"/>
        <v>36.762074879337746</v>
      </c>
      <c r="N41" s="16">
        <v>39.974299999999999</v>
      </c>
      <c r="O41" s="17">
        <f t="shared" si="6"/>
        <v>-7.225187439668872</v>
      </c>
      <c r="P41" s="21">
        <f t="shared" si="13"/>
        <v>0.18831193032065804</v>
      </c>
      <c r="Q41" s="37">
        <v>31.143000000000001</v>
      </c>
      <c r="R41" s="36"/>
      <c r="S41" s="35">
        <v>51136</v>
      </c>
      <c r="T41" s="35"/>
      <c r="U41" s="13"/>
      <c r="V41" s="13">
        <f t="shared" si="8"/>
        <v>10.496661422907284</v>
      </c>
      <c r="W41" s="13">
        <v>7.0780599999999998</v>
      </c>
      <c r="X41">
        <f t="shared" si="0"/>
        <v>-4.3601607114536414</v>
      </c>
      <c r="Y41" s="21">
        <f t="shared" si="9"/>
        <v>0.49618547077173131</v>
      </c>
      <c r="Z41" s="14">
        <v>4.4272000000000009</v>
      </c>
      <c r="AA41" s="22">
        <f t="shared" si="12"/>
        <v>8.9387123389686352</v>
      </c>
    </row>
    <row r="43" spans="1:28" x14ac:dyDescent="0.25">
      <c r="M43">
        <f>$Q36-M36</f>
        <v>-1.3917734137650974</v>
      </c>
      <c r="N43">
        <f>$Q36-N36</f>
        <v>-6.3498800000000024</v>
      </c>
      <c r="V43">
        <f>Z36-V36</f>
        <v>-2.988947825223133</v>
      </c>
      <c r="W43">
        <f>Z36-W36</f>
        <v>-2.2870400000000002</v>
      </c>
    </row>
    <row r="44" spans="1:28" x14ac:dyDescent="0.25">
      <c r="D44" s="19">
        <f>$H36-D36</f>
        <v>-4884391.6652633846</v>
      </c>
      <c r="E44" s="19">
        <f>$H36-E36</f>
        <v>-14287436.445336774</v>
      </c>
      <c r="F44" s="19"/>
      <c r="G44" s="19"/>
    </row>
    <row r="45" spans="1:28" x14ac:dyDescent="0.25">
      <c r="G45">
        <v>-1</v>
      </c>
      <c r="M45" s="15">
        <f>(M43/M35)*(-1)</f>
        <v>4.2536792432904764E-2</v>
      </c>
      <c r="N45" s="15">
        <f>(N43/Q36)*(-1)</f>
        <v>0.19862598270889054</v>
      </c>
      <c r="O45" s="15"/>
      <c r="P45" s="15"/>
      <c r="V45" s="15">
        <f>(V43/V35)*(-1)</f>
        <v>0.43210052687684702</v>
      </c>
      <c r="W45" s="15">
        <f>(W43/W35)*(-1)</f>
        <v>0.35497455465208755</v>
      </c>
      <c r="X45" s="15"/>
      <c r="Y45" s="15"/>
      <c r="Z45" s="15"/>
      <c r="AA45" s="15"/>
      <c r="AB45" s="15"/>
    </row>
    <row r="46" spans="1:28" x14ac:dyDescent="0.25">
      <c r="D46" s="15">
        <f>(D44/D36)*(-1)</f>
        <v>5.214324000098166E-2</v>
      </c>
      <c r="E46" s="15">
        <f>(E44/E36)*(-1)</f>
        <v>0.13861120791994463</v>
      </c>
      <c r="F46" s="15"/>
      <c r="G46" s="15"/>
    </row>
    <row r="48" spans="1:28" x14ac:dyDescent="0.25">
      <c r="V48" s="9">
        <v>1000000</v>
      </c>
    </row>
    <row r="52" spans="3:32" x14ac:dyDescent="0.25">
      <c r="AF52" s="38">
        <f>(T25/T16)^(1/10)-1</f>
        <v>5.9768673501524594E-2</v>
      </c>
    </row>
    <row r="53" spans="3:32" x14ac:dyDescent="0.25">
      <c r="C53" s="39">
        <v>2002</v>
      </c>
      <c r="D53">
        <v>8931000</v>
      </c>
      <c r="H53" s="40">
        <v>2001</v>
      </c>
      <c r="I53" s="9">
        <v>1190000.0000000007</v>
      </c>
      <c r="J53" s="9">
        <v>1103708.0799999998</v>
      </c>
    </row>
    <row r="54" spans="3:32" x14ac:dyDescent="0.25">
      <c r="C54" s="39">
        <v>2003</v>
      </c>
      <c r="D54">
        <v>15243000</v>
      </c>
      <c r="H54" s="39">
        <v>2002</v>
      </c>
      <c r="I54" s="9">
        <v>1209999.999999996</v>
      </c>
      <c r="J54" s="9">
        <v>1174770</v>
      </c>
      <c r="N54" s="41">
        <f>Q37-M37</f>
        <v>-2.26531441946603</v>
      </c>
      <c r="O54" s="41"/>
      <c r="P54" s="41"/>
    </row>
    <row r="55" spans="3:32" x14ac:dyDescent="0.25">
      <c r="C55" s="39">
        <v>2004</v>
      </c>
      <c r="D55">
        <v>14485000</v>
      </c>
      <c r="H55" s="39">
        <v>2003</v>
      </c>
      <c r="I55" s="9">
        <v>1220000.000000004</v>
      </c>
      <c r="J55" s="9">
        <v>1221840</v>
      </c>
    </row>
    <row r="56" spans="3:32" x14ac:dyDescent="0.25">
      <c r="C56" s="39">
        <v>2005</v>
      </c>
      <c r="D56" s="42">
        <v>16467000</v>
      </c>
      <c r="H56" s="39">
        <v>2004</v>
      </c>
      <c r="I56" s="9">
        <v>1253364.4160000039</v>
      </c>
      <c r="J56" s="9">
        <v>1249449.996</v>
      </c>
      <c r="N56" s="41">
        <f>Q37-N37</f>
        <v>-6.7478589999999983</v>
      </c>
      <c r="O56" s="41"/>
      <c r="P56" s="41"/>
    </row>
    <row r="57" spans="3:32" x14ac:dyDescent="0.25">
      <c r="C57" s="39">
        <v>2006</v>
      </c>
      <c r="D57" s="42">
        <v>17311000</v>
      </c>
      <c r="H57" s="39">
        <v>2005</v>
      </c>
      <c r="I57" s="9">
        <v>1274089.3659999957</v>
      </c>
      <c r="J57" s="9">
        <v>1252017.999999996</v>
      </c>
      <c r="AC57" s="15">
        <f>4.4/7.1</f>
        <v>0.61971830985915499</v>
      </c>
    </row>
    <row r="58" spans="3:32" x14ac:dyDescent="0.25">
      <c r="C58" s="39">
        <v>2007</v>
      </c>
      <c r="D58" s="42">
        <v>18107000</v>
      </c>
      <c r="H58" s="39">
        <v>2006</v>
      </c>
      <c r="I58" s="9">
        <v>1345298.8049999997</v>
      </c>
      <c r="J58" s="9">
        <v>1395900</v>
      </c>
      <c r="T58">
        <v>113.94829940897877</v>
      </c>
      <c r="V58" s="21">
        <f>(T74/T58)^(1/17)-1</f>
        <v>1.8267433424034696E-2</v>
      </c>
    </row>
    <row r="59" spans="3:32" x14ac:dyDescent="0.25">
      <c r="C59" s="39">
        <v>2008</v>
      </c>
      <c r="D59" s="42">
        <v>18434000</v>
      </c>
      <c r="H59" s="39">
        <v>2007</v>
      </c>
      <c r="I59" s="9">
        <v>1409528.7510000002</v>
      </c>
      <c r="J59" s="9">
        <v>1326000</v>
      </c>
      <c r="N59">
        <f>Q41-M41</f>
        <v>-5.6190748793377452</v>
      </c>
      <c r="T59">
        <v>115.65752390011345</v>
      </c>
    </row>
    <row r="60" spans="3:32" x14ac:dyDescent="0.25">
      <c r="C60" s="39">
        <v>2009</v>
      </c>
      <c r="D60" s="42">
        <v>18351000</v>
      </c>
      <c r="H60" s="39">
        <v>2008</v>
      </c>
      <c r="I60" s="9">
        <v>1366728.8439999961</v>
      </c>
      <c r="J60" s="9">
        <v>1278321.999999996</v>
      </c>
      <c r="T60">
        <v>118.58887260900529</v>
      </c>
    </row>
    <row r="61" spans="3:32" x14ac:dyDescent="0.25">
      <c r="C61" s="39">
        <v>2010</v>
      </c>
      <c r="D61" s="42">
        <v>19099000</v>
      </c>
      <c r="H61" s="39">
        <v>2009</v>
      </c>
      <c r="I61" s="9">
        <v>1316413.4750000041</v>
      </c>
      <c r="J61" s="9">
        <v>1234336.986999996</v>
      </c>
      <c r="N61">
        <f>Q41-N41</f>
        <v>-8.8312999999999988</v>
      </c>
      <c r="T61">
        <v>121.76115408849101</v>
      </c>
    </row>
    <row r="62" spans="3:32" x14ac:dyDescent="0.25">
      <c r="C62" s="39">
        <v>2011</v>
      </c>
      <c r="D62" s="42">
        <v>19650000</v>
      </c>
      <c r="H62" s="39">
        <v>2010</v>
      </c>
      <c r="I62" s="9">
        <v>1441827.212000004</v>
      </c>
      <c r="J62" s="9">
        <v>1465216.6569999959</v>
      </c>
      <c r="T62">
        <v>124.82863960678344</v>
      </c>
    </row>
    <row r="63" spans="3:32" x14ac:dyDescent="0.25">
      <c r="C63" s="39">
        <v>2012</v>
      </c>
      <c r="D63" s="42">
        <v>20135000</v>
      </c>
      <c r="H63" s="39">
        <v>2011</v>
      </c>
      <c r="I63" s="9">
        <v>1601773.4450000043</v>
      </c>
      <c r="J63" s="9">
        <v>1606719.9930000005</v>
      </c>
      <c r="T63">
        <v>128.1204080700596</v>
      </c>
    </row>
    <row r="64" spans="3:32" x14ac:dyDescent="0.25">
      <c r="C64" s="39">
        <v>2013</v>
      </c>
      <c r="D64" s="42">
        <v>21224000</v>
      </c>
      <c r="H64" s="39">
        <v>2012</v>
      </c>
      <c r="I64" s="9">
        <v>1759695.9750000003</v>
      </c>
      <c r="J64" s="9">
        <v>1658969.9859999956</v>
      </c>
      <c r="T64" s="25">
        <v>130.19575986228875</v>
      </c>
    </row>
    <row r="65" spans="3:36" x14ac:dyDescent="0.25">
      <c r="C65" s="39">
        <v>2014</v>
      </c>
      <c r="D65" s="42">
        <v>22613000</v>
      </c>
      <c r="H65" s="39">
        <v>2013</v>
      </c>
      <c r="I65" s="9">
        <v>1963077.0219999955</v>
      </c>
      <c r="J65" s="9">
        <v>1784900.000000004</v>
      </c>
      <c r="T65">
        <v>132.2476060183624</v>
      </c>
    </row>
    <row r="66" spans="3:36" x14ac:dyDescent="0.25">
      <c r="C66" s="39">
        <v>2015</v>
      </c>
      <c r="D66" s="42">
        <v>22825000</v>
      </c>
      <c r="H66" s="39">
        <v>2014</v>
      </c>
      <c r="I66" s="9">
        <v>1993649.8340000038</v>
      </c>
      <c r="J66" s="9">
        <v>1873209</v>
      </c>
      <c r="T66">
        <v>134.37976309796733</v>
      </c>
    </row>
    <row r="67" spans="3:36" x14ac:dyDescent="0.25">
      <c r="C67" s="39">
        <v>2016</v>
      </c>
      <c r="D67" s="42">
        <v>23358000</v>
      </c>
      <c r="H67" s="39">
        <v>2015</v>
      </c>
      <c r="I67" s="9">
        <v>1976000.000000004</v>
      </c>
      <c r="J67" s="9">
        <v>1875732</v>
      </c>
      <c r="N67" s="15">
        <f>6/M41</f>
        <v>0.1632116799634811</v>
      </c>
      <c r="O67" s="15"/>
      <c r="P67" s="15"/>
      <c r="T67">
        <v>136.61083972972668</v>
      </c>
    </row>
    <row r="68" spans="3:36" x14ac:dyDescent="0.25">
      <c r="C68" s="39">
        <v>2017</v>
      </c>
      <c r="D68" s="42">
        <v>23518000</v>
      </c>
      <c r="H68" s="39">
        <v>2016</v>
      </c>
      <c r="I68" s="9">
        <v>1989000</v>
      </c>
      <c r="J68" s="9">
        <v>2032687.9980000004</v>
      </c>
      <c r="T68">
        <v>138.9388771106274</v>
      </c>
    </row>
    <row r="69" spans="3:36" x14ac:dyDescent="0.25">
      <c r="C69" s="39">
        <v>2018</v>
      </c>
      <c r="D69" s="42">
        <v>23808000</v>
      </c>
      <c r="H69" s="39">
        <v>2017</v>
      </c>
      <c r="I69" s="9">
        <v>2070000</v>
      </c>
      <c r="J69" s="9">
        <v>2183534.4989999994</v>
      </c>
      <c r="N69" s="15">
        <f>8/39</f>
        <v>0.20512820512820512</v>
      </c>
      <c r="O69" s="15"/>
      <c r="P69" s="15"/>
      <c r="T69" s="25">
        <v>141.36583404368255</v>
      </c>
    </row>
    <row r="70" spans="3:36" x14ac:dyDescent="0.25">
      <c r="C70" s="39">
        <v>2019</v>
      </c>
      <c r="D70" s="42">
        <v>23960000</v>
      </c>
      <c r="H70" s="39">
        <v>2018</v>
      </c>
      <c r="I70" s="9">
        <v>2184000</v>
      </c>
      <c r="J70" s="9">
        <v>2327379</v>
      </c>
      <c r="T70">
        <v>143.89366933190504</v>
      </c>
    </row>
    <row r="71" spans="3:36" x14ac:dyDescent="0.25">
      <c r="C71" s="39">
        <v>2020</v>
      </c>
      <c r="D71" s="42">
        <v>24389000</v>
      </c>
      <c r="H71" s="39">
        <v>2019</v>
      </c>
      <c r="I71" s="9">
        <v>2369000.0000000042</v>
      </c>
      <c r="J71" s="9">
        <v>2405107.4099999997</v>
      </c>
      <c r="T71">
        <v>146.50181554365878</v>
      </c>
    </row>
    <row r="72" spans="3:36" x14ac:dyDescent="0.25">
      <c r="C72" s="39">
        <v>2021</v>
      </c>
      <c r="D72" s="42">
        <v>24808000</v>
      </c>
      <c r="H72" s="39">
        <v>2020</v>
      </c>
      <c r="I72" s="9">
        <v>2490000</v>
      </c>
      <c r="J72" s="9">
        <v>2390550</v>
      </c>
      <c r="T72">
        <v>149.23238694372242</v>
      </c>
      <c r="AB72" t="s">
        <v>14</v>
      </c>
      <c r="AD72" s="21"/>
      <c r="AE72" s="21"/>
      <c r="AF72" s="21"/>
    </row>
    <row r="73" spans="3:36" ht="30" x14ac:dyDescent="0.25">
      <c r="C73" s="39">
        <v>2022</v>
      </c>
      <c r="D73" s="42">
        <v>25675000</v>
      </c>
      <c r="H73" s="39">
        <v>2021</v>
      </c>
      <c r="I73" s="9">
        <v>2610000</v>
      </c>
      <c r="J73" s="9">
        <v>2772459.9999999958</v>
      </c>
      <c r="T73">
        <v>152.06775430497936</v>
      </c>
      <c r="V73" s="43" t="s">
        <v>0</v>
      </c>
      <c r="W73" s="44" t="s">
        <v>15</v>
      </c>
      <c r="X73" s="45" t="s">
        <v>6</v>
      </c>
      <c r="Y73" s="46" t="s">
        <v>3</v>
      </c>
      <c r="Z73" s="45" t="s">
        <v>4</v>
      </c>
      <c r="AA73" s="45"/>
      <c r="AB73" s="1" t="s">
        <v>0</v>
      </c>
      <c r="AC73" s="1" t="s">
        <v>3</v>
      </c>
      <c r="AD73" s="1" t="s">
        <v>4</v>
      </c>
      <c r="AE73" s="1" t="s">
        <v>16</v>
      </c>
      <c r="AF73" s="1" t="s">
        <v>6</v>
      </c>
    </row>
    <row r="74" spans="3:36" x14ac:dyDescent="0.25">
      <c r="C74" s="39">
        <v>2023</v>
      </c>
      <c r="D74" s="42">
        <v>27176000</v>
      </c>
      <c r="H74" s="39">
        <v>2022</v>
      </c>
      <c r="I74" s="9">
        <v>3060000</v>
      </c>
      <c r="J74" s="9">
        <v>2960949.9999999958</v>
      </c>
      <c r="T74" s="47">
        <v>155.00987643044246</v>
      </c>
      <c r="V74" s="48">
        <v>36892</v>
      </c>
      <c r="W74" s="49">
        <v>8178250.0000000037</v>
      </c>
      <c r="X74" s="50"/>
      <c r="Y74" s="51">
        <v>8955999.9999999963</v>
      </c>
      <c r="Z74" s="50"/>
      <c r="AA74" s="41"/>
      <c r="AB74" s="52">
        <v>36892</v>
      </c>
      <c r="AC74" s="53">
        <v>777541000</v>
      </c>
      <c r="AD74" s="53"/>
      <c r="AE74" s="53">
        <v>824977000</v>
      </c>
      <c r="AI74" t="s">
        <v>14</v>
      </c>
      <c r="AJ74" t="s">
        <v>17</v>
      </c>
    </row>
    <row r="75" spans="3:36" x14ac:dyDescent="0.25">
      <c r="C75" s="39">
        <v>2024</v>
      </c>
      <c r="D75" s="42">
        <v>27593000</v>
      </c>
      <c r="H75" s="39">
        <v>2023</v>
      </c>
      <c r="I75" s="9">
        <v>3365000.0000000037</v>
      </c>
      <c r="J75" s="9">
        <v>3193710</v>
      </c>
      <c r="V75" s="48">
        <v>37257</v>
      </c>
      <c r="W75" s="49">
        <v>8573333.3333333358</v>
      </c>
      <c r="X75" s="50"/>
      <c r="Y75" s="51">
        <v>9375999.9999999963</v>
      </c>
      <c r="Z75" s="50"/>
      <c r="AA75" s="41"/>
      <c r="AB75" s="52">
        <v>37257</v>
      </c>
      <c r="AC75" s="53">
        <v>825279000</v>
      </c>
      <c r="AD75" s="53"/>
      <c r="AE75" s="53">
        <v>882098000</v>
      </c>
      <c r="AG75" t="s">
        <v>18</v>
      </c>
      <c r="AH75" t="s">
        <v>19</v>
      </c>
      <c r="AI75" s="54">
        <v>0.01</v>
      </c>
      <c r="AJ75" s="54">
        <v>0.01</v>
      </c>
    </row>
    <row r="76" spans="3:36" x14ac:dyDescent="0.25">
      <c r="C76" s="39">
        <v>2025</v>
      </c>
      <c r="D76" s="42">
        <v>28529000</v>
      </c>
      <c r="H76" s="39">
        <v>2024</v>
      </c>
      <c r="I76" s="9">
        <v>3531000</v>
      </c>
      <c r="J76" s="9">
        <v>3346620</v>
      </c>
      <c r="V76" s="48">
        <v>37622</v>
      </c>
      <c r="W76" s="49">
        <v>9043500</v>
      </c>
      <c r="X76" s="50"/>
      <c r="Y76" s="51">
        <v>9630000</v>
      </c>
      <c r="Z76" s="50"/>
      <c r="AA76" s="41"/>
      <c r="AB76" s="52">
        <v>37622</v>
      </c>
      <c r="AC76" s="53">
        <v>884903000</v>
      </c>
      <c r="AD76" s="53"/>
      <c r="AE76" s="53">
        <v>946741000</v>
      </c>
      <c r="AG76" t="s">
        <v>16</v>
      </c>
      <c r="AH76" t="s">
        <v>19</v>
      </c>
      <c r="AI76" s="54">
        <v>1.4999999999999999E-2</v>
      </c>
      <c r="AJ76" s="54">
        <v>7.0000000000000001E-3</v>
      </c>
    </row>
    <row r="77" spans="3:36" x14ac:dyDescent="0.25">
      <c r="D77" s="42"/>
      <c r="V77" s="48">
        <v>37987</v>
      </c>
      <c r="W77" s="49">
        <v>9309833.333333334</v>
      </c>
      <c r="X77" s="50"/>
      <c r="Y77" s="51">
        <v>10637000.000000004</v>
      </c>
      <c r="Z77" s="50"/>
      <c r="AA77" s="41"/>
      <c r="AB77" s="52">
        <v>37987</v>
      </c>
      <c r="AC77" s="53">
        <v>975199000</v>
      </c>
      <c r="AD77" s="53"/>
      <c r="AE77" s="53">
        <v>1038593000</v>
      </c>
    </row>
    <row r="78" spans="3:36" x14ac:dyDescent="0.25">
      <c r="D78" s="42"/>
      <c r="V78" s="48">
        <v>38353</v>
      </c>
      <c r="W78" s="49">
        <v>9731416.6666666716</v>
      </c>
      <c r="X78" s="50"/>
      <c r="Y78" s="51">
        <v>10566999.999999996</v>
      </c>
      <c r="Z78" s="50"/>
      <c r="AA78" s="41"/>
      <c r="AB78" s="52">
        <v>38353</v>
      </c>
      <c r="AC78" s="53">
        <v>1046398000</v>
      </c>
      <c r="AD78" s="53"/>
      <c r="AE78" s="53">
        <v>1113448000</v>
      </c>
    </row>
    <row r="79" spans="3:36" x14ac:dyDescent="0.25">
      <c r="D79" s="42"/>
      <c r="V79" s="48">
        <v>38718</v>
      </c>
      <c r="W79" s="49">
        <v>9867999.9999999963</v>
      </c>
      <c r="X79" s="50"/>
      <c r="Y79" s="51">
        <v>10911000</v>
      </c>
      <c r="Z79" s="50"/>
      <c r="AA79" s="41"/>
      <c r="AB79" s="52">
        <v>38718</v>
      </c>
      <c r="AC79" s="53">
        <v>1145345000</v>
      </c>
      <c r="AD79" s="53"/>
      <c r="AE79" s="53">
        <v>1227836000</v>
      </c>
    </row>
    <row r="80" spans="3:36" x14ac:dyDescent="0.25">
      <c r="V80" s="48">
        <v>39083</v>
      </c>
      <c r="W80" s="49">
        <v>10132916.666666668</v>
      </c>
      <c r="X80" s="50"/>
      <c r="Y80" s="51">
        <v>11193999.999999993</v>
      </c>
      <c r="Z80" s="50"/>
      <c r="AA80" s="41"/>
      <c r="AB80" s="52">
        <v>39083</v>
      </c>
      <c r="AC80" s="53">
        <v>1224441000</v>
      </c>
      <c r="AD80" s="53"/>
      <c r="AE80" s="53">
        <v>1325077000</v>
      </c>
    </row>
    <row r="81" spans="3:31" x14ac:dyDescent="0.25">
      <c r="V81" s="48">
        <v>39448</v>
      </c>
      <c r="W81" s="49">
        <v>10197000.000000004</v>
      </c>
      <c r="X81" s="50"/>
      <c r="Y81" s="51">
        <v>11571000</v>
      </c>
      <c r="Z81" s="50"/>
      <c r="AA81" s="41"/>
      <c r="AB81" s="52">
        <v>39448</v>
      </c>
      <c r="AC81" s="53">
        <v>1231741000</v>
      </c>
      <c r="AD81" s="53"/>
      <c r="AE81" s="53">
        <v>1301843000</v>
      </c>
    </row>
    <row r="82" spans="3:31" x14ac:dyDescent="0.25">
      <c r="C82" t="s">
        <v>20</v>
      </c>
      <c r="D82" t="s">
        <v>21</v>
      </c>
      <c r="V82" s="48">
        <v>39814</v>
      </c>
      <c r="W82" s="49">
        <v>10525250.000000004</v>
      </c>
      <c r="X82" s="50"/>
      <c r="Y82" s="51">
        <v>10923000</v>
      </c>
      <c r="Z82" s="50"/>
      <c r="AA82" s="41"/>
      <c r="AB82" s="52">
        <v>39814</v>
      </c>
      <c r="AC82" s="53">
        <v>1152902000</v>
      </c>
      <c r="AD82" s="53"/>
      <c r="AE82" s="53">
        <v>1206690000</v>
      </c>
    </row>
    <row r="83" spans="3:31" x14ac:dyDescent="0.25">
      <c r="V83" s="48">
        <v>40179</v>
      </c>
      <c r="W83" s="49">
        <v>11107333.333333336</v>
      </c>
      <c r="X83" s="50"/>
      <c r="Y83" s="51">
        <v>12618000</v>
      </c>
      <c r="Z83" s="50"/>
      <c r="AA83" s="41"/>
      <c r="AB83" s="52">
        <v>40179</v>
      </c>
      <c r="AC83" s="53">
        <v>1318330000</v>
      </c>
      <c r="AD83" s="53"/>
      <c r="AE83" s="53">
        <v>1393232000</v>
      </c>
    </row>
    <row r="84" spans="3:31" x14ac:dyDescent="0.25">
      <c r="V84" s="48">
        <v>40544</v>
      </c>
      <c r="W84" s="49">
        <v>11595250.000000007</v>
      </c>
      <c r="X84" s="50"/>
      <c r="Y84" s="51">
        <v>12738000</v>
      </c>
      <c r="Z84" s="50"/>
      <c r="AA84" s="41"/>
      <c r="AB84" s="52">
        <v>40544</v>
      </c>
      <c r="AC84" s="53">
        <v>1420583000</v>
      </c>
      <c r="AD84" s="53"/>
      <c r="AE84" s="53">
        <v>1491086000</v>
      </c>
    </row>
    <row r="85" spans="3:31" x14ac:dyDescent="0.25">
      <c r="V85" s="48">
        <v>40909</v>
      </c>
      <c r="W85" s="49">
        <v>11522500.000000004</v>
      </c>
      <c r="X85" s="50"/>
      <c r="Y85" s="51">
        <v>12412733.000000039</v>
      </c>
      <c r="Z85" s="50"/>
      <c r="AA85" s="41"/>
      <c r="AB85" s="52">
        <v>40909</v>
      </c>
      <c r="AC85" s="53">
        <v>1446725000</v>
      </c>
      <c r="AD85" s="53"/>
      <c r="AE85" s="53">
        <v>1510222000</v>
      </c>
    </row>
    <row r="86" spans="3:31" x14ac:dyDescent="0.25">
      <c r="V86" s="48">
        <v>41275</v>
      </c>
      <c r="W86" s="49">
        <v>11926833.333333351</v>
      </c>
      <c r="X86" s="50"/>
      <c r="Y86" s="51">
        <v>13206543.999999961</v>
      </c>
      <c r="Z86" s="50"/>
      <c r="AA86" s="41"/>
      <c r="AB86" s="52">
        <v>41275</v>
      </c>
      <c r="AC86" s="53">
        <v>1546423000</v>
      </c>
      <c r="AD86" s="53"/>
      <c r="AE86" s="53">
        <v>1586576000</v>
      </c>
    </row>
    <row r="87" spans="3:31" x14ac:dyDescent="0.25">
      <c r="V87" s="48">
        <v>41640</v>
      </c>
      <c r="W87" s="49">
        <v>12915000.000000039</v>
      </c>
      <c r="X87" s="50"/>
      <c r="Y87" s="51">
        <v>13740371.000000039</v>
      </c>
      <c r="Z87" s="50"/>
      <c r="AA87" s="41"/>
      <c r="AB87" s="52">
        <v>41640</v>
      </c>
      <c r="AC87" s="53">
        <v>1554378000</v>
      </c>
      <c r="AD87" s="53"/>
      <c r="AE87" s="53">
        <v>1628195000</v>
      </c>
    </row>
    <row r="88" spans="3:31" x14ac:dyDescent="0.25">
      <c r="V88" s="48">
        <v>42005</v>
      </c>
      <c r="W88" s="49">
        <v>12940000.000000019</v>
      </c>
      <c r="X88" s="50"/>
      <c r="Y88" s="51">
        <v>13672050.999999961</v>
      </c>
      <c r="Z88" s="50"/>
      <c r="AA88" s="41"/>
      <c r="AB88" s="52">
        <v>42005</v>
      </c>
      <c r="AC88" s="53">
        <v>1508951000</v>
      </c>
      <c r="AD88" s="53"/>
      <c r="AE88" s="53">
        <v>1588653000</v>
      </c>
    </row>
    <row r="89" spans="3:31" x14ac:dyDescent="0.25">
      <c r="V89" s="48">
        <v>42370</v>
      </c>
      <c r="W89" s="49">
        <v>12659166.666666642</v>
      </c>
      <c r="X89" s="50"/>
      <c r="Y89" s="51">
        <v>13748652</v>
      </c>
      <c r="Z89" s="50"/>
      <c r="AA89" s="41"/>
      <c r="AB89" s="52">
        <v>42370</v>
      </c>
      <c r="AC89" s="53">
        <v>1522490000</v>
      </c>
      <c r="AD89" s="53"/>
      <c r="AE89" s="53">
        <v>1608929000</v>
      </c>
    </row>
    <row r="90" spans="3:31" x14ac:dyDescent="0.25">
      <c r="V90" s="48">
        <v>42736</v>
      </c>
      <c r="W90" s="49">
        <v>13014416.666666698</v>
      </c>
      <c r="X90" s="50"/>
      <c r="Y90" s="51">
        <v>14018891.000000039</v>
      </c>
      <c r="Z90" s="50"/>
      <c r="AA90" s="41"/>
      <c r="AB90" s="52">
        <v>42736</v>
      </c>
      <c r="AC90" s="53">
        <v>1635915000</v>
      </c>
      <c r="AD90" s="53"/>
      <c r="AE90" s="53">
        <v>1708049000</v>
      </c>
    </row>
    <row r="91" spans="3:31" x14ac:dyDescent="0.25">
      <c r="V91" s="48">
        <v>43101</v>
      </c>
      <c r="W91" s="49">
        <v>13392999.999999961</v>
      </c>
      <c r="X91" s="50"/>
      <c r="Y91" s="51">
        <v>13751022.999999961</v>
      </c>
      <c r="Z91" s="50"/>
      <c r="AA91" s="41"/>
      <c r="AB91" s="52">
        <v>43101</v>
      </c>
      <c r="AC91" s="53">
        <v>1713836741.27</v>
      </c>
      <c r="AD91" s="53"/>
      <c r="AE91" s="53">
        <v>1788872910</v>
      </c>
    </row>
    <row r="92" spans="3:31" x14ac:dyDescent="0.25">
      <c r="V92" s="48">
        <v>43466</v>
      </c>
      <c r="W92" s="49">
        <v>13767916.6666667</v>
      </c>
      <c r="X92" s="50"/>
      <c r="Y92" s="51">
        <v>13829858.000000039</v>
      </c>
      <c r="Z92" s="50"/>
      <c r="AA92" s="41"/>
      <c r="AB92" s="52">
        <v>43466</v>
      </c>
      <c r="AC92" s="53">
        <v>1778794007.8499999</v>
      </c>
      <c r="AD92" s="53"/>
      <c r="AE92" s="53">
        <v>1844050501</v>
      </c>
    </row>
    <row r="93" spans="3:31" x14ac:dyDescent="0.25">
      <c r="V93" s="48">
        <v>43831</v>
      </c>
      <c r="W93" s="49">
        <v>13642833.33333334</v>
      </c>
      <c r="X93" s="50"/>
      <c r="Y93" s="51">
        <v>13344672</v>
      </c>
      <c r="Z93" s="50"/>
      <c r="AA93" s="41"/>
      <c r="AB93" s="52">
        <v>43831</v>
      </c>
      <c r="AC93" s="53">
        <v>1790400000</v>
      </c>
      <c r="AD93" s="53"/>
      <c r="AE93" s="53">
        <v>1842410979</v>
      </c>
    </row>
    <row r="94" spans="3:31" x14ac:dyDescent="0.25">
      <c r="V94" s="48">
        <v>44197</v>
      </c>
      <c r="W94" s="49">
        <v>13556250.00000003</v>
      </c>
      <c r="X94" s="50"/>
      <c r="Y94" s="51">
        <v>14048193</v>
      </c>
      <c r="Z94" s="50"/>
      <c r="AA94" s="41"/>
      <c r="AB94" s="52">
        <v>44197</v>
      </c>
      <c r="AC94" s="53">
        <v>1843100000</v>
      </c>
      <c r="AD94" s="53"/>
      <c r="AE94" s="53">
        <v>1910228446</v>
      </c>
    </row>
    <row r="95" spans="3:31" x14ac:dyDescent="0.25">
      <c r="V95" s="48">
        <v>44562</v>
      </c>
      <c r="W95" s="49">
        <v>13274000.000000039</v>
      </c>
      <c r="X95" s="50"/>
      <c r="Y95" s="51">
        <v>13445528.000000039</v>
      </c>
      <c r="Z95" s="50"/>
      <c r="AA95" s="41"/>
      <c r="AB95" s="52">
        <v>44562</v>
      </c>
      <c r="AC95" s="53">
        <v>1778300000</v>
      </c>
      <c r="AD95" s="53"/>
      <c r="AE95" s="55">
        <v>1831699000</v>
      </c>
    </row>
    <row r="96" spans="3:31" x14ac:dyDescent="0.25">
      <c r="V96" s="48">
        <v>44927</v>
      </c>
      <c r="W96" s="49">
        <v>13398666.66666666</v>
      </c>
      <c r="X96" s="50"/>
      <c r="Y96" s="51">
        <v>13598670.999999961</v>
      </c>
      <c r="Z96" s="50"/>
      <c r="AA96" s="41"/>
      <c r="AB96" s="52">
        <v>44927</v>
      </c>
      <c r="AC96" s="53">
        <v>1778100000</v>
      </c>
      <c r="AD96" s="53"/>
      <c r="AE96" s="55">
        <v>1845010000</v>
      </c>
    </row>
    <row r="97" spans="22:32" x14ac:dyDescent="0.25">
      <c r="V97" s="48">
        <v>45292</v>
      </c>
      <c r="W97" s="49">
        <v>13718499.999999961</v>
      </c>
      <c r="X97" s="51">
        <v>13509553</v>
      </c>
      <c r="Y97" s="51">
        <v>13509553</v>
      </c>
      <c r="Z97" s="51">
        <v>13509553</v>
      </c>
      <c r="AA97" s="41"/>
      <c r="AB97" s="52">
        <v>45292</v>
      </c>
      <c r="AC97" s="53">
        <v>1742400000</v>
      </c>
      <c r="AD97" s="53">
        <v>1742400000</v>
      </c>
      <c r="AE97" s="55">
        <v>1833545000</v>
      </c>
      <c r="AF97" s="53">
        <v>1742400000</v>
      </c>
    </row>
    <row r="98" spans="22:32" x14ac:dyDescent="0.25">
      <c r="V98" s="56">
        <v>45658</v>
      </c>
      <c r="X98" s="57">
        <f t="shared" ref="X98:X113" si="14">X97*(1+AJ$76)</f>
        <v>13604119.870999999</v>
      </c>
      <c r="Z98" s="58">
        <f>Y97*(1+AJ$75)</f>
        <v>13644648.529999999</v>
      </c>
      <c r="AA98" s="41"/>
      <c r="AB98" s="52">
        <v>45658</v>
      </c>
      <c r="AD98" s="59">
        <f>AC97*(1+AI$75)</f>
        <v>1759824000</v>
      </c>
      <c r="AF98" s="60">
        <f>AF97*(1+AI$76)</f>
        <v>1768535999.9999998</v>
      </c>
    </row>
    <row r="99" spans="22:32" x14ac:dyDescent="0.25">
      <c r="V99" s="56">
        <v>46023</v>
      </c>
      <c r="X99" s="57">
        <f t="shared" si="14"/>
        <v>13699348.710096998</v>
      </c>
      <c r="Z99" s="58">
        <f t="shared" ref="Z99:Z113" si="15">Z98*(1+AJ$75)</f>
        <v>13781095.0153</v>
      </c>
      <c r="AA99" s="41"/>
      <c r="AB99" s="52">
        <v>46023</v>
      </c>
      <c r="AD99" s="59">
        <f t="shared" ref="AD99:AD113" si="16">AD98*(1+AI$75)</f>
        <v>1777422240</v>
      </c>
      <c r="AF99" s="60">
        <f t="shared" ref="AF99:AF113" si="17">AF98*(1+AI$76)</f>
        <v>1795064039.9999995</v>
      </c>
    </row>
    <row r="100" spans="22:32" x14ac:dyDescent="0.25">
      <c r="V100" s="56">
        <v>46388</v>
      </c>
      <c r="X100" s="57">
        <f t="shared" si="14"/>
        <v>13795244.151067676</v>
      </c>
      <c r="Z100" s="58">
        <f t="shared" si="15"/>
        <v>13918905.965453001</v>
      </c>
      <c r="AA100" s="1"/>
      <c r="AB100" s="52">
        <v>46388</v>
      </c>
      <c r="AD100" s="59">
        <f t="shared" si="16"/>
        <v>1795196462.4000001</v>
      </c>
      <c r="AF100" s="60">
        <f t="shared" si="17"/>
        <v>1821990000.5999994</v>
      </c>
    </row>
    <row r="101" spans="22:32" x14ac:dyDescent="0.25">
      <c r="V101" s="56">
        <v>46753</v>
      </c>
      <c r="X101" s="57">
        <f t="shared" si="14"/>
        <v>13891810.860125149</v>
      </c>
      <c r="Z101" s="58">
        <f t="shared" si="15"/>
        <v>14058095.025107531</v>
      </c>
      <c r="AA101" s="1"/>
      <c r="AB101" s="52">
        <v>46753</v>
      </c>
      <c r="AD101" s="59">
        <f t="shared" si="16"/>
        <v>1813148427.0240002</v>
      </c>
      <c r="AF101" s="60">
        <f t="shared" si="17"/>
        <v>1849319850.6089993</v>
      </c>
    </row>
    <row r="102" spans="22:32" x14ac:dyDescent="0.25">
      <c r="V102" s="56">
        <v>47119</v>
      </c>
      <c r="X102" s="57">
        <f t="shared" si="14"/>
        <v>13989053.536146022</v>
      </c>
      <c r="Z102" s="58">
        <f t="shared" si="15"/>
        <v>14198675.975358605</v>
      </c>
      <c r="AA102" s="1"/>
      <c r="AB102" s="52">
        <v>47119</v>
      </c>
      <c r="AD102" s="59">
        <f t="shared" si="16"/>
        <v>1831279911.2942402</v>
      </c>
      <c r="AF102" s="60">
        <f t="shared" si="17"/>
        <v>1877059648.368134</v>
      </c>
    </row>
    <row r="103" spans="22:32" x14ac:dyDescent="0.25">
      <c r="V103" s="56">
        <v>47484</v>
      </c>
      <c r="X103" s="57">
        <f t="shared" si="14"/>
        <v>14086976.910899043</v>
      </c>
      <c r="Z103" s="58">
        <f t="shared" si="15"/>
        <v>14340662.735112192</v>
      </c>
      <c r="AA103" s="1"/>
      <c r="AB103" s="52">
        <v>47484</v>
      </c>
      <c r="AD103" s="59">
        <f t="shared" si="16"/>
        <v>1849592710.4071827</v>
      </c>
      <c r="AF103" s="60">
        <f t="shared" si="17"/>
        <v>1905215543.0936558</v>
      </c>
    </row>
    <row r="104" spans="22:32" x14ac:dyDescent="0.25">
      <c r="V104" s="56">
        <v>47849</v>
      </c>
      <c r="X104" s="57">
        <f t="shared" si="14"/>
        <v>14185585.749275334</v>
      </c>
      <c r="Z104" s="58">
        <f t="shared" si="15"/>
        <v>14484069.362463314</v>
      </c>
      <c r="AA104" s="1"/>
      <c r="AB104" s="52">
        <v>47849</v>
      </c>
      <c r="AD104" s="59">
        <f t="shared" si="16"/>
        <v>1868088637.5112545</v>
      </c>
      <c r="AF104" s="60">
        <f t="shared" si="17"/>
        <v>1933793776.2400606</v>
      </c>
    </row>
    <row r="105" spans="22:32" x14ac:dyDescent="0.25">
      <c r="V105" s="56">
        <v>48214</v>
      </c>
      <c r="X105" s="57">
        <f t="shared" si="14"/>
        <v>14284884.84952026</v>
      </c>
      <c r="Z105" s="58">
        <f t="shared" si="15"/>
        <v>14628910.056087947</v>
      </c>
      <c r="AA105" s="1"/>
      <c r="AB105" s="52">
        <v>48214</v>
      </c>
      <c r="AD105" s="59">
        <f t="shared" si="16"/>
        <v>1886769523.8863671</v>
      </c>
      <c r="AF105" s="60">
        <f t="shared" si="17"/>
        <v>1962800682.8836613</v>
      </c>
    </row>
    <row r="106" spans="22:32" x14ac:dyDescent="0.25">
      <c r="V106" s="56">
        <v>48580</v>
      </c>
      <c r="X106" s="57">
        <f t="shared" si="14"/>
        <v>14384879.043466901</v>
      </c>
      <c r="Z106" s="58">
        <f t="shared" si="15"/>
        <v>14775199.156648826</v>
      </c>
      <c r="AA106" s="1"/>
      <c r="AB106" s="52">
        <v>48580</v>
      </c>
      <c r="AD106" s="59">
        <f t="shared" si="16"/>
        <v>1905637219.1252308</v>
      </c>
      <c r="AF106" s="60">
        <f t="shared" si="17"/>
        <v>1992242693.1269159</v>
      </c>
    </row>
    <row r="107" spans="22:32" x14ac:dyDescent="0.25">
      <c r="V107" s="56">
        <v>48945</v>
      </c>
      <c r="X107" s="57">
        <f t="shared" si="14"/>
        <v>14485573.196771169</v>
      </c>
      <c r="Z107" s="58">
        <f t="shared" si="15"/>
        <v>14922951.148215314</v>
      </c>
      <c r="AA107" s="1"/>
      <c r="AB107" s="52">
        <v>48945</v>
      </c>
      <c r="AD107" s="59">
        <f t="shared" si="16"/>
        <v>1924693591.316483</v>
      </c>
      <c r="AF107" s="60">
        <f t="shared" si="17"/>
        <v>2022126333.5238194</v>
      </c>
    </row>
    <row r="108" spans="22:32" x14ac:dyDescent="0.25">
      <c r="V108" s="56">
        <v>49310</v>
      </c>
      <c r="X108" s="57">
        <f t="shared" si="14"/>
        <v>14586972.209148565</v>
      </c>
      <c r="Z108" s="58">
        <f t="shared" si="15"/>
        <v>15072180.659697467</v>
      </c>
      <c r="AA108" s="1"/>
      <c r="AB108" s="52">
        <v>49310</v>
      </c>
      <c r="AD108" s="59">
        <f t="shared" si="16"/>
        <v>1943940527.2296479</v>
      </c>
      <c r="AF108" s="60">
        <f t="shared" si="17"/>
        <v>2052458228.5266767</v>
      </c>
    </row>
    <row r="109" spans="22:32" x14ac:dyDescent="0.25">
      <c r="V109" s="56">
        <v>49675</v>
      </c>
      <c r="X109" s="57">
        <f t="shared" si="14"/>
        <v>14689081.014612604</v>
      </c>
      <c r="Z109" s="58">
        <f t="shared" si="15"/>
        <v>15222902.466294441</v>
      </c>
      <c r="AA109" s="1"/>
      <c r="AB109" s="52">
        <v>49675</v>
      </c>
      <c r="AD109" s="59">
        <f t="shared" si="16"/>
        <v>1963379932.5019443</v>
      </c>
      <c r="AF109" s="60">
        <f t="shared" si="17"/>
        <v>2083245101.9545765</v>
      </c>
    </row>
    <row r="110" spans="22:32" x14ac:dyDescent="0.25">
      <c r="V110" s="56">
        <v>50041</v>
      </c>
      <c r="X110" s="57">
        <f t="shared" si="14"/>
        <v>14791904.581714891</v>
      </c>
      <c r="Z110" s="58">
        <f t="shared" si="15"/>
        <v>15375131.490957387</v>
      </c>
      <c r="AA110" s="1"/>
      <c r="AB110" s="52">
        <v>50041</v>
      </c>
      <c r="AD110" s="59">
        <f t="shared" si="16"/>
        <v>1983013731.8269637</v>
      </c>
      <c r="AF110" s="60">
        <f t="shared" si="17"/>
        <v>2114493778.4838948</v>
      </c>
    </row>
    <row r="111" spans="22:32" x14ac:dyDescent="0.25">
      <c r="V111" s="56">
        <v>50406</v>
      </c>
      <c r="X111" s="57">
        <f t="shared" si="14"/>
        <v>14895447.913786894</v>
      </c>
      <c r="Z111" s="58">
        <f t="shared" si="15"/>
        <v>15528882.80586696</v>
      </c>
      <c r="AA111" s="1"/>
      <c r="AB111" s="52">
        <v>50406</v>
      </c>
      <c r="AD111" s="59">
        <f t="shared" si="16"/>
        <v>2002843869.1452334</v>
      </c>
      <c r="AF111" s="60">
        <f t="shared" si="17"/>
        <v>2146211185.1611531</v>
      </c>
    </row>
    <row r="112" spans="22:32" x14ac:dyDescent="0.25">
      <c r="V112" s="56">
        <v>50771</v>
      </c>
      <c r="X112" s="57">
        <f t="shared" si="14"/>
        <v>14999716.0491834</v>
      </c>
      <c r="Z112" s="58">
        <f t="shared" si="15"/>
        <v>15684171.63392563</v>
      </c>
      <c r="AA112" s="1"/>
      <c r="AB112" s="52">
        <v>50771</v>
      </c>
      <c r="AD112" s="59">
        <f t="shared" si="16"/>
        <v>2022872307.8366857</v>
      </c>
      <c r="AF112" s="60">
        <f t="shared" si="17"/>
        <v>2178404352.93857</v>
      </c>
    </row>
    <row r="113" spans="22:32" x14ac:dyDescent="0.25">
      <c r="V113" s="56">
        <v>51136</v>
      </c>
      <c r="X113" s="57">
        <f t="shared" si="14"/>
        <v>15104714.061527682</v>
      </c>
      <c r="Z113" s="58">
        <f t="shared" si="15"/>
        <v>15841013.350264886</v>
      </c>
      <c r="AA113" s="1"/>
      <c r="AB113" s="52">
        <v>51136</v>
      </c>
      <c r="AD113" s="59">
        <f t="shared" si="16"/>
        <v>2043101030.9150524</v>
      </c>
      <c r="AF113" s="60">
        <f t="shared" si="17"/>
        <v>2211080418.2326484</v>
      </c>
    </row>
    <row r="114" spans="22:32" x14ac:dyDescent="0.25">
      <c r="V114" s="52"/>
      <c r="W114" s="1"/>
      <c r="X114" s="1"/>
      <c r="Y114" s="1"/>
      <c r="Z114" s="1"/>
      <c r="AA114" s="1"/>
    </row>
    <row r="115" spans="22:32" x14ac:dyDescent="0.25">
      <c r="V115" s="52"/>
      <c r="W115" s="1"/>
      <c r="X115" s="1"/>
      <c r="Y115" s="1"/>
      <c r="Z115" s="1"/>
      <c r="AA115" s="1"/>
    </row>
    <row r="116" spans="22:32" x14ac:dyDescent="0.25">
      <c r="V116" s="52"/>
      <c r="W116" s="1"/>
      <c r="X116" s="1"/>
      <c r="Y116" s="1"/>
      <c r="Z116" s="1"/>
      <c r="AA116" s="1"/>
    </row>
    <row r="117" spans="22:32" x14ac:dyDescent="0.25">
      <c r="V117" s="52"/>
      <c r="W117" s="1"/>
      <c r="X117" s="1"/>
      <c r="Y117" s="1"/>
      <c r="Z117" s="1"/>
      <c r="AA117" s="1"/>
    </row>
    <row r="118" spans="22:32" x14ac:dyDescent="0.25">
      <c r="V118" s="52"/>
      <c r="W118" s="1"/>
      <c r="X118" s="1"/>
      <c r="Y118" s="1"/>
      <c r="Z118" s="1"/>
      <c r="AA118" s="1"/>
    </row>
    <row r="119" spans="22:32" x14ac:dyDescent="0.25">
      <c r="V119" s="52"/>
      <c r="W119" s="1"/>
      <c r="X119" s="1"/>
      <c r="Y119" s="1"/>
      <c r="Z119" s="1"/>
      <c r="AA119" s="1"/>
    </row>
    <row r="120" spans="22:32" x14ac:dyDescent="0.25">
      <c r="V120" s="52"/>
      <c r="W120" s="1"/>
      <c r="X120" s="1"/>
      <c r="Y120" s="1"/>
      <c r="Z120" s="1"/>
      <c r="AA120" s="1"/>
    </row>
    <row r="121" spans="22:32" x14ac:dyDescent="0.25">
      <c r="V121" s="52"/>
      <c r="W121" s="1"/>
      <c r="X121" s="1"/>
      <c r="Y121" s="1"/>
      <c r="Z121" s="1"/>
      <c r="AA121" s="1"/>
    </row>
    <row r="122" spans="22:32" x14ac:dyDescent="0.25">
      <c r="V122" s="52"/>
      <c r="W122" s="1"/>
      <c r="X122" s="1"/>
      <c r="Y122" s="1"/>
      <c r="Z122" s="1"/>
      <c r="AA122" s="1"/>
    </row>
    <row r="123" spans="22:32" x14ac:dyDescent="0.25">
      <c r="V123" s="52"/>
      <c r="W123" s="1"/>
      <c r="X123" s="1"/>
      <c r="Y123" s="1"/>
      <c r="Z123" s="1"/>
      <c r="AA123" s="1"/>
    </row>
    <row r="124" spans="22:32" x14ac:dyDescent="0.25">
      <c r="V124" s="52"/>
      <c r="W124" s="1"/>
      <c r="X124" s="1"/>
      <c r="Y124" s="1"/>
      <c r="Z124" s="1"/>
      <c r="AA124" s="1"/>
    </row>
    <row r="125" spans="22:32" x14ac:dyDescent="0.25">
      <c r="V125" s="52"/>
      <c r="W125" s="1"/>
      <c r="X125" s="1"/>
      <c r="Y125" s="1"/>
      <c r="Z125" s="1"/>
      <c r="AA125" s="1"/>
    </row>
    <row r="126" spans="22:32" x14ac:dyDescent="0.25">
      <c r="V126" s="52"/>
      <c r="W126" s="1"/>
      <c r="X126" s="1"/>
      <c r="Y126" s="1"/>
      <c r="Z126" s="1"/>
      <c r="AA126" s="1"/>
    </row>
    <row r="127" spans="22:32" x14ac:dyDescent="0.25">
      <c r="V127" s="52"/>
      <c r="W127" s="1"/>
      <c r="X127" s="1"/>
      <c r="Y127" s="1"/>
      <c r="Z127" s="1"/>
      <c r="AA127" s="1"/>
    </row>
    <row r="128" spans="22:32" x14ac:dyDescent="0.25">
      <c r="V128" s="52"/>
      <c r="W128" s="1"/>
      <c r="X128" s="1"/>
      <c r="Y128" s="1"/>
      <c r="Z128" s="1"/>
      <c r="AA128" s="1"/>
    </row>
    <row r="129" spans="22:27" x14ac:dyDescent="0.25">
      <c r="V129" s="52"/>
      <c r="W129" s="1"/>
      <c r="X129" s="1"/>
      <c r="Y129" s="1"/>
      <c r="Z129" s="1"/>
      <c r="AA129" s="1"/>
    </row>
    <row r="130" spans="22:27" x14ac:dyDescent="0.25">
      <c r="V130" s="52"/>
      <c r="W130" s="1"/>
      <c r="X130" s="1"/>
      <c r="Y130" s="1"/>
      <c r="Z130" s="1"/>
      <c r="AA130" s="1"/>
    </row>
    <row r="131" spans="22:27" x14ac:dyDescent="0.25">
      <c r="V131" s="52"/>
      <c r="W131" s="1"/>
      <c r="X131" s="1"/>
      <c r="Y131" s="1"/>
      <c r="Z131" s="1"/>
      <c r="AA131" s="1"/>
    </row>
    <row r="132" spans="22:27" x14ac:dyDescent="0.25">
      <c r="V132" s="52"/>
      <c r="W132" s="1"/>
      <c r="X132" s="1"/>
      <c r="Y132" s="1"/>
      <c r="Z132" s="1"/>
      <c r="AA132" s="1"/>
    </row>
    <row r="133" spans="22:27" x14ac:dyDescent="0.25">
      <c r="V133" s="52"/>
      <c r="W133" s="1"/>
      <c r="X133" s="1"/>
      <c r="Y133" s="1"/>
      <c r="Z133" s="1"/>
      <c r="AA133" s="1"/>
    </row>
    <row r="134" spans="22:27" x14ac:dyDescent="0.25">
      <c r="V134" s="52"/>
      <c r="W134" s="1"/>
      <c r="X134" s="1"/>
      <c r="Y134" s="1"/>
      <c r="Z134" s="1"/>
      <c r="AA134" s="1"/>
    </row>
    <row r="135" spans="22:27" x14ac:dyDescent="0.25">
      <c r="V135" s="52"/>
      <c r="W135" s="1"/>
      <c r="X135" s="1"/>
      <c r="Y135" s="1"/>
      <c r="Z135" s="1"/>
      <c r="AA135" s="1"/>
    </row>
    <row r="136" spans="22:27" x14ac:dyDescent="0.25">
      <c r="V136" s="52"/>
      <c r="W136" s="1"/>
      <c r="X136" s="1"/>
      <c r="Y136" s="1"/>
      <c r="Z136" s="1"/>
      <c r="AA136" s="1"/>
    </row>
    <row r="137" spans="22:27" x14ac:dyDescent="0.25">
      <c r="V137" s="52"/>
      <c r="W137" s="1"/>
      <c r="X137" s="1"/>
      <c r="Y137" s="1"/>
      <c r="Z137" s="1"/>
      <c r="AA137" s="1"/>
    </row>
    <row r="138" spans="22:27" x14ac:dyDescent="0.25">
      <c r="V138" s="52"/>
      <c r="W138" s="1"/>
      <c r="X138" s="1"/>
      <c r="Y138" s="1"/>
      <c r="Z138" s="1"/>
      <c r="AA138" s="1"/>
    </row>
    <row r="139" spans="22:27" x14ac:dyDescent="0.25">
      <c r="V139" s="52"/>
      <c r="W139" s="1"/>
      <c r="X139" s="1"/>
      <c r="Y139" s="1"/>
      <c r="Z139" s="1"/>
      <c r="AA139" s="1"/>
    </row>
    <row r="140" spans="22:27" x14ac:dyDescent="0.25">
      <c r="V140" s="52"/>
      <c r="W140" s="1"/>
      <c r="X140" s="1"/>
      <c r="Y140" s="1"/>
      <c r="Z140" s="1"/>
      <c r="AA140" s="1"/>
    </row>
    <row r="141" spans="22:27" x14ac:dyDescent="0.25">
      <c r="V141" s="52"/>
      <c r="W141" s="1"/>
      <c r="X141" s="1"/>
      <c r="Y141" s="1"/>
      <c r="Z141" s="1"/>
      <c r="AA141" s="1"/>
    </row>
    <row r="142" spans="22:27" x14ac:dyDescent="0.25">
      <c r="V142" s="52"/>
      <c r="W142" s="1"/>
      <c r="X142" s="1"/>
      <c r="Y142" s="1"/>
      <c r="Z142" s="1"/>
      <c r="AA142" s="1"/>
    </row>
    <row r="143" spans="22:27" x14ac:dyDescent="0.25">
      <c r="V143" s="52"/>
      <c r="W143" s="1"/>
      <c r="X143" s="1"/>
      <c r="Y143" s="1"/>
      <c r="Z143" s="1"/>
      <c r="AA143" s="1"/>
    </row>
    <row r="144" spans="22:27" x14ac:dyDescent="0.25">
      <c r="V144" s="52"/>
      <c r="W144" s="1"/>
      <c r="X144" s="1"/>
      <c r="Y144" s="1"/>
      <c r="Z144" s="1"/>
      <c r="AA144" s="1"/>
    </row>
    <row r="145" spans="22:27" x14ac:dyDescent="0.25">
      <c r="V145" s="52"/>
      <c r="W145" s="1"/>
      <c r="X145" s="1"/>
      <c r="Y145" s="1"/>
      <c r="Z145" s="1"/>
      <c r="AA145" s="1"/>
    </row>
    <row r="146" spans="22:27" x14ac:dyDescent="0.25">
      <c r="V146" s="52"/>
      <c r="W146" s="1"/>
      <c r="X146" s="1"/>
      <c r="Y146" s="1"/>
      <c r="Z146" s="1"/>
      <c r="AA146" s="1"/>
    </row>
    <row r="147" spans="22:27" x14ac:dyDescent="0.25">
      <c r="V147" s="52"/>
      <c r="W147" s="1"/>
      <c r="X147" s="1"/>
      <c r="Y147" s="1"/>
      <c r="Z147" s="1"/>
      <c r="AA147" s="1"/>
    </row>
    <row r="148" spans="22:27" x14ac:dyDescent="0.25">
      <c r="V148" s="52"/>
      <c r="W148" s="1"/>
      <c r="X148" s="1"/>
      <c r="Y148" s="1"/>
      <c r="Z148" s="1"/>
      <c r="AA148" s="1"/>
    </row>
    <row r="149" spans="22:27" x14ac:dyDescent="0.25">
      <c r="V149" s="52"/>
      <c r="W149" s="1"/>
      <c r="X149" s="1"/>
      <c r="Y149" s="1"/>
      <c r="Z149" s="1"/>
      <c r="AA149" s="1"/>
    </row>
    <row r="150" spans="22:27" x14ac:dyDescent="0.25">
      <c r="V150" s="52"/>
      <c r="W150" s="1"/>
      <c r="X150" s="1"/>
      <c r="Y150" s="1"/>
      <c r="Z150" s="1"/>
      <c r="AA150" s="1"/>
    </row>
    <row r="151" spans="22:27" x14ac:dyDescent="0.25">
      <c r="V151" s="52"/>
      <c r="W151" s="1"/>
      <c r="X151" s="1"/>
      <c r="Y151" s="1"/>
      <c r="Z151" s="1"/>
      <c r="AA151" s="1"/>
    </row>
    <row r="152" spans="22:27" x14ac:dyDescent="0.25">
      <c r="V152" s="52"/>
      <c r="W152" s="1"/>
      <c r="X152" s="1"/>
      <c r="Y152" s="1"/>
      <c r="Z152" s="1"/>
      <c r="AA152" s="1"/>
    </row>
    <row r="153" spans="22:27" x14ac:dyDescent="0.25">
      <c r="V153" s="52"/>
      <c r="W153" s="1"/>
      <c r="X153" s="1"/>
      <c r="Y153" s="1"/>
      <c r="Z153" s="1"/>
      <c r="AA153" s="1"/>
    </row>
    <row r="154" spans="22:27" x14ac:dyDescent="0.25">
      <c r="V154" s="52"/>
      <c r="W154" s="1"/>
      <c r="X154" s="1"/>
      <c r="Y154" s="1"/>
      <c r="Z154" s="1"/>
      <c r="AA154" s="1"/>
    </row>
    <row r="155" spans="22:27" x14ac:dyDescent="0.25">
      <c r="V155" s="52"/>
      <c r="W155" s="1"/>
      <c r="X155" s="1"/>
      <c r="Y155" s="1"/>
      <c r="Z155" s="1"/>
      <c r="AA155" s="1"/>
    </row>
    <row r="156" spans="22:27" x14ac:dyDescent="0.25">
      <c r="V156" s="52"/>
      <c r="W156" s="1"/>
      <c r="X156" s="1"/>
      <c r="Y156" s="1"/>
      <c r="Z156" s="1"/>
      <c r="AA156" s="1"/>
    </row>
    <row r="157" spans="22:27" x14ac:dyDescent="0.25">
      <c r="V157" s="52"/>
      <c r="W157" s="1"/>
      <c r="X157" s="1"/>
      <c r="Y157" s="1"/>
      <c r="Z157" s="1"/>
      <c r="AA157" s="1"/>
    </row>
    <row r="158" spans="22:27" x14ac:dyDescent="0.25">
      <c r="V158" s="52"/>
      <c r="W158" s="1"/>
      <c r="X158" s="1"/>
      <c r="Y158" s="1"/>
      <c r="Z158" s="1"/>
      <c r="AA158" s="1"/>
    </row>
    <row r="159" spans="22:27" x14ac:dyDescent="0.25">
      <c r="V159" s="52"/>
      <c r="W159" s="1"/>
      <c r="X159" s="1"/>
      <c r="Y159" s="1"/>
      <c r="Z159" s="1"/>
      <c r="AA159" s="1"/>
    </row>
    <row r="160" spans="22:27" x14ac:dyDescent="0.25">
      <c r="V160" s="52"/>
      <c r="W160" s="1"/>
      <c r="X160" s="1"/>
      <c r="Y160" s="1"/>
      <c r="Z160" s="1"/>
      <c r="AA160" s="1"/>
    </row>
    <row r="161" spans="22:27" x14ac:dyDescent="0.25">
      <c r="V161" s="52"/>
      <c r="W161" s="1"/>
      <c r="X161" s="1"/>
      <c r="Y161" s="1"/>
      <c r="Z161" s="1"/>
      <c r="AA161" s="1"/>
    </row>
    <row r="162" spans="22:27" x14ac:dyDescent="0.25">
      <c r="V162" s="52"/>
      <c r="W162" s="1"/>
      <c r="X162" s="1"/>
      <c r="Y162" s="1"/>
      <c r="Z162" s="1"/>
      <c r="AA162" s="1"/>
    </row>
    <row r="163" spans="22:27" x14ac:dyDescent="0.25">
      <c r="V163" s="52"/>
      <c r="W163" s="1"/>
      <c r="X163" s="1"/>
      <c r="Y163" s="1"/>
      <c r="Z163" s="1"/>
      <c r="AA163" s="1"/>
    </row>
    <row r="164" spans="22:27" x14ac:dyDescent="0.25">
      <c r="V164" s="52"/>
      <c r="W164" s="1"/>
      <c r="X164" s="1"/>
      <c r="Y164" s="1"/>
      <c r="Z164" s="1"/>
      <c r="AA164" s="1"/>
    </row>
    <row r="165" spans="22:27" x14ac:dyDescent="0.25">
      <c r="V165" s="52"/>
      <c r="W165" s="1"/>
      <c r="X165" s="1"/>
      <c r="Y165" s="1"/>
      <c r="Z165" s="1"/>
      <c r="AA165" s="1"/>
    </row>
    <row r="166" spans="22:27" x14ac:dyDescent="0.25">
      <c r="V166" s="52"/>
      <c r="W166" s="1"/>
      <c r="X166" s="1"/>
      <c r="Y166" s="1"/>
      <c r="Z166" s="1"/>
      <c r="AA166" s="1"/>
    </row>
    <row r="167" spans="22:27" x14ac:dyDescent="0.25">
      <c r="V167" s="52"/>
      <c r="W167" s="1"/>
      <c r="X167" s="1"/>
      <c r="Y167" s="1"/>
      <c r="Z167" s="1"/>
      <c r="AA167" s="1"/>
    </row>
    <row r="168" spans="22:27" x14ac:dyDescent="0.25">
      <c r="V168" s="52"/>
      <c r="W168" s="1"/>
      <c r="X168" s="1"/>
      <c r="Y168" s="1"/>
      <c r="Z168" s="1"/>
      <c r="AA168" s="1"/>
    </row>
    <row r="169" spans="22:27" x14ac:dyDescent="0.25">
      <c r="V169" s="52"/>
      <c r="W169" s="1"/>
      <c r="X169" s="1"/>
      <c r="Y169" s="1"/>
      <c r="Z169" s="1"/>
      <c r="AA169" s="1"/>
    </row>
    <row r="170" spans="22:27" x14ac:dyDescent="0.25">
      <c r="V170" s="52"/>
      <c r="W170" s="1"/>
      <c r="X170" s="1"/>
      <c r="Y170" s="1"/>
      <c r="Z170" s="1"/>
      <c r="AA170" s="1"/>
    </row>
    <row r="171" spans="22:27" x14ac:dyDescent="0.25">
      <c r="V171" s="52"/>
      <c r="W171" s="1"/>
      <c r="X171" s="1"/>
      <c r="Y171" s="1"/>
      <c r="Z171" s="1"/>
      <c r="AA171" s="1"/>
    </row>
    <row r="172" spans="22:27" x14ac:dyDescent="0.25">
      <c r="V172" s="52"/>
      <c r="W172" s="1"/>
      <c r="X172" s="1"/>
      <c r="Y172" s="1"/>
      <c r="Z172" s="1"/>
      <c r="AA172" s="1"/>
    </row>
    <row r="173" spans="22:27" x14ac:dyDescent="0.25">
      <c r="V173" s="52"/>
      <c r="W173" s="1"/>
      <c r="X173" s="1"/>
      <c r="Y173" s="1"/>
      <c r="Z173" s="1"/>
      <c r="AA173" s="1"/>
    </row>
    <row r="174" spans="22:27" x14ac:dyDescent="0.25">
      <c r="V174" s="52"/>
      <c r="W174" s="1"/>
      <c r="X174" s="1"/>
      <c r="Y174" s="1"/>
      <c r="Z174" s="1"/>
      <c r="AA174" s="1"/>
    </row>
    <row r="175" spans="22:27" x14ac:dyDescent="0.25">
      <c r="V175" s="52"/>
      <c r="W175" s="1"/>
      <c r="X175" s="1"/>
      <c r="Y175" s="1"/>
      <c r="Z175" s="1"/>
      <c r="AA175" s="1"/>
    </row>
    <row r="176" spans="22:27" x14ac:dyDescent="0.25">
      <c r="V176" s="52"/>
      <c r="W176" s="1"/>
      <c r="X176" s="1"/>
      <c r="Y176" s="1"/>
      <c r="Z176" s="1"/>
      <c r="AA176" s="1"/>
    </row>
    <row r="177" spans="22:27" x14ac:dyDescent="0.25">
      <c r="V177" s="52"/>
      <c r="W177" s="1"/>
      <c r="X177" s="1"/>
      <c r="Y177" s="1"/>
      <c r="Z177" s="1"/>
      <c r="AA177" s="1"/>
    </row>
    <row r="178" spans="22:27" x14ac:dyDescent="0.25">
      <c r="V178" s="52"/>
      <c r="W178" s="1"/>
      <c r="X178" s="1"/>
      <c r="Y178" s="1"/>
      <c r="Z178" s="1"/>
      <c r="AA178" s="1"/>
    </row>
    <row r="179" spans="22:27" x14ac:dyDescent="0.25">
      <c r="V179" s="52"/>
      <c r="W179" s="1"/>
      <c r="X179" s="1"/>
      <c r="Y179" s="1"/>
      <c r="Z179" s="1"/>
      <c r="AA179" s="1"/>
    </row>
    <row r="180" spans="22:27" x14ac:dyDescent="0.25">
      <c r="V180" s="52"/>
      <c r="W180" s="1"/>
      <c r="X180" s="1"/>
      <c r="Y180" s="1"/>
      <c r="Z180" s="1"/>
      <c r="AA180" s="1"/>
    </row>
    <row r="181" spans="22:27" x14ac:dyDescent="0.25">
      <c r="V181" s="52"/>
      <c r="W181" s="1"/>
      <c r="X181" s="1"/>
      <c r="Y181" s="1"/>
      <c r="Z181" s="1"/>
      <c r="AA181" s="1"/>
    </row>
    <row r="182" spans="22:27" x14ac:dyDescent="0.25">
      <c r="V182" s="52"/>
      <c r="W182" s="1"/>
      <c r="X182" s="1"/>
      <c r="Y182" s="1"/>
      <c r="Z182" s="1"/>
      <c r="AA182" s="1"/>
    </row>
    <row r="183" spans="22:27" x14ac:dyDescent="0.25">
      <c r="V183" s="52"/>
      <c r="W183" s="1"/>
      <c r="X183" s="1"/>
      <c r="Y183" s="1"/>
      <c r="Z183" s="1"/>
      <c r="AA183" s="1"/>
    </row>
    <row r="184" spans="22:27" x14ac:dyDescent="0.25">
      <c r="V184" s="52"/>
      <c r="W184" s="1"/>
      <c r="X184" s="1"/>
      <c r="Y184" s="1"/>
      <c r="Z184" s="1"/>
      <c r="AA184" s="1"/>
    </row>
    <row r="185" spans="22:27" x14ac:dyDescent="0.25">
      <c r="V185" s="52"/>
      <c r="W185" s="1"/>
      <c r="X185" s="1"/>
      <c r="Y185" s="1"/>
      <c r="Z185" s="1"/>
      <c r="AA185" s="1"/>
    </row>
    <row r="186" spans="22:27" x14ac:dyDescent="0.25">
      <c r="V186" s="52"/>
      <c r="W186" s="1"/>
      <c r="X186" s="1"/>
      <c r="Y186" s="1"/>
      <c r="Z186" s="1"/>
      <c r="AA186" s="1"/>
    </row>
    <row r="187" spans="22:27" x14ac:dyDescent="0.25">
      <c r="V187" s="52"/>
      <c r="W187" s="1"/>
      <c r="X187" s="1"/>
      <c r="Y187" s="1"/>
      <c r="Z187" s="1"/>
      <c r="AA187" s="1"/>
    </row>
    <row r="188" spans="22:27" x14ac:dyDescent="0.25">
      <c r="V188" s="52"/>
      <c r="W188" s="1"/>
      <c r="X188" s="1"/>
      <c r="Y188" s="1"/>
      <c r="Z188" s="1"/>
      <c r="AA188" s="1"/>
    </row>
    <row r="189" spans="22:27" x14ac:dyDescent="0.25">
      <c r="V189" s="52"/>
      <c r="W189" s="1"/>
      <c r="X189" s="1"/>
      <c r="Y189" s="1"/>
      <c r="Z189" s="1"/>
      <c r="AA189" s="1"/>
    </row>
    <row r="190" spans="22:27" x14ac:dyDescent="0.25">
      <c r="V190" s="52"/>
      <c r="W190" s="1"/>
      <c r="X190" s="1"/>
      <c r="Y190" s="1"/>
      <c r="Z190" s="1"/>
      <c r="AA190" s="1"/>
    </row>
    <row r="191" spans="22:27" x14ac:dyDescent="0.25">
      <c r="V191" s="52"/>
      <c r="W191" s="1"/>
      <c r="X191" s="1"/>
      <c r="Y191" s="1"/>
      <c r="Z191" s="1"/>
      <c r="AA191" s="1"/>
    </row>
    <row r="192" spans="22:27" x14ac:dyDescent="0.25">
      <c r="V192" s="52"/>
      <c r="W192" s="1"/>
      <c r="X192" s="1"/>
      <c r="Y192" s="1"/>
      <c r="Z192" s="1"/>
      <c r="AA192" s="1"/>
    </row>
    <row r="193" spans="22:27" x14ac:dyDescent="0.25">
      <c r="V193" s="52"/>
      <c r="W193" s="1"/>
      <c r="X193" s="1"/>
      <c r="Y193" s="1"/>
      <c r="Z193" s="1"/>
      <c r="AA193" s="1"/>
    </row>
    <row r="194" spans="22:27" x14ac:dyDescent="0.25">
      <c r="V194" s="52"/>
      <c r="W194" s="1"/>
      <c r="X194" s="1"/>
      <c r="Y194" s="1"/>
      <c r="Z194" s="1"/>
      <c r="AA194" s="1"/>
    </row>
    <row r="195" spans="22:27" x14ac:dyDescent="0.25">
      <c r="V195" s="52"/>
      <c r="W195" s="1"/>
      <c r="X195" s="1"/>
      <c r="Y195" s="1"/>
      <c r="Z195" s="1"/>
      <c r="AA195" s="1"/>
    </row>
    <row r="196" spans="22:27" x14ac:dyDescent="0.25">
      <c r="V196" s="52"/>
      <c r="W196" s="1"/>
      <c r="X196" s="1"/>
      <c r="Y196" s="1"/>
      <c r="Z196" s="1"/>
      <c r="AA196" s="1"/>
    </row>
    <row r="197" spans="22:27" x14ac:dyDescent="0.25">
      <c r="V197" s="52"/>
      <c r="W197" s="1"/>
      <c r="X197" s="1"/>
      <c r="Y197" s="1"/>
      <c r="Z197" s="1"/>
      <c r="AA197" s="1"/>
    </row>
    <row r="198" spans="22:27" x14ac:dyDescent="0.25">
      <c r="V198" s="52"/>
      <c r="W198" s="1"/>
      <c r="X198" s="1"/>
      <c r="Y198" s="1"/>
      <c r="Z198" s="1"/>
      <c r="AA198" s="1"/>
    </row>
    <row r="199" spans="22:27" x14ac:dyDescent="0.25">
      <c r="V199" s="52"/>
      <c r="W199" s="1"/>
      <c r="X199" s="1"/>
      <c r="Y199" s="1"/>
      <c r="Z199" s="1"/>
      <c r="AA199" s="1"/>
    </row>
    <row r="200" spans="22:27" x14ac:dyDescent="0.25">
      <c r="V200" s="52"/>
      <c r="W200" s="1"/>
      <c r="X200" s="1"/>
      <c r="Y200" s="1"/>
      <c r="Z200" s="1"/>
      <c r="AA200" s="1"/>
    </row>
    <row r="201" spans="22:27" x14ac:dyDescent="0.25">
      <c r="V201" s="52"/>
      <c r="W201" s="1"/>
      <c r="X201" s="1"/>
      <c r="Y201" s="1"/>
      <c r="Z201" s="1"/>
      <c r="AA201" s="1"/>
    </row>
    <row r="202" spans="22:27" x14ac:dyDescent="0.25">
      <c r="V202" s="52"/>
      <c r="W202" s="1"/>
      <c r="X202" s="1"/>
      <c r="Y202" s="1"/>
      <c r="Z202" s="1"/>
      <c r="AA202" s="1"/>
    </row>
    <row r="203" spans="22:27" x14ac:dyDescent="0.25">
      <c r="V203" s="52"/>
      <c r="W203" s="1"/>
      <c r="X203" s="1"/>
      <c r="Y203" s="1"/>
      <c r="Z203" s="1"/>
      <c r="AA203" s="1"/>
    </row>
    <row r="204" spans="22:27" x14ac:dyDescent="0.25">
      <c r="V204" s="52"/>
      <c r="W204" s="1"/>
      <c r="X204" s="1"/>
      <c r="Y204" s="1"/>
      <c r="Z204" s="1"/>
      <c r="AA204" s="1"/>
    </row>
    <row r="205" spans="22:27" x14ac:dyDescent="0.25">
      <c r="V205" s="52"/>
      <c r="W205" s="1"/>
      <c r="X205" s="1"/>
      <c r="Y205" s="1"/>
      <c r="Z205" s="1"/>
      <c r="AA205" s="1"/>
    </row>
    <row r="206" spans="22:27" x14ac:dyDescent="0.25">
      <c r="V206" s="52"/>
      <c r="W206" s="1"/>
      <c r="X206" s="1"/>
      <c r="Y206" s="1"/>
      <c r="Z206" s="1"/>
      <c r="AA206" s="1"/>
    </row>
    <row r="207" spans="22:27" x14ac:dyDescent="0.25">
      <c r="V207" s="52"/>
      <c r="W207" s="1"/>
      <c r="X207" s="1"/>
      <c r="Y207" s="1"/>
      <c r="Z207" s="1"/>
      <c r="AA207" s="1"/>
    </row>
    <row r="208" spans="22:27" x14ac:dyDescent="0.25">
      <c r="V208" s="52"/>
      <c r="W208" s="1"/>
      <c r="X208" s="1"/>
      <c r="Y208" s="1"/>
      <c r="Z208" s="1"/>
      <c r="AA208" s="1"/>
    </row>
    <row r="209" spans="22:27" x14ac:dyDescent="0.25">
      <c r="V209" s="52"/>
      <c r="W209" s="1"/>
      <c r="X209" s="1"/>
      <c r="Y209" s="1"/>
      <c r="Z209" s="1"/>
      <c r="AA209" s="1"/>
    </row>
    <row r="210" spans="22:27" x14ac:dyDescent="0.25">
      <c r="V210" s="52"/>
      <c r="W210" s="1"/>
      <c r="X210" s="1"/>
      <c r="Y210" s="1"/>
      <c r="Z210" s="1"/>
      <c r="AA210" s="1"/>
    </row>
    <row r="211" spans="22:27" x14ac:dyDescent="0.25">
      <c r="V211" s="52"/>
      <c r="W211" s="1"/>
      <c r="X211" s="1"/>
      <c r="Y211" s="1"/>
      <c r="Z211" s="1"/>
      <c r="AA211" s="1"/>
    </row>
    <row r="212" spans="22:27" x14ac:dyDescent="0.25">
      <c r="V212" s="52"/>
      <c r="W212" s="1"/>
      <c r="X212" s="1"/>
      <c r="Y212" s="1"/>
      <c r="Z212" s="1"/>
      <c r="AA212" s="1"/>
    </row>
    <row r="213" spans="22:27" x14ac:dyDescent="0.25">
      <c r="V213" s="52"/>
      <c r="W213" s="1"/>
      <c r="X213" s="1"/>
      <c r="Y213" s="1"/>
      <c r="Z213" s="1"/>
      <c r="AA213" s="1"/>
    </row>
    <row r="214" spans="22:27" x14ac:dyDescent="0.25">
      <c r="V214" s="52"/>
      <c r="W214" s="1"/>
      <c r="X214" s="1"/>
      <c r="Y214" s="1"/>
      <c r="Z214" s="1"/>
      <c r="AA214" s="1"/>
    </row>
    <row r="215" spans="22:27" x14ac:dyDescent="0.25">
      <c r="V215" s="52"/>
      <c r="W215" s="1"/>
      <c r="X215" s="1"/>
      <c r="Y215" s="1"/>
      <c r="Z215" s="1"/>
      <c r="AA215" s="1"/>
    </row>
    <row r="216" spans="22:27" x14ac:dyDescent="0.25">
      <c r="V216" s="52"/>
      <c r="W216" s="1"/>
      <c r="X216" s="1"/>
      <c r="Y216" s="1"/>
      <c r="Z216" s="1"/>
      <c r="AA216" s="1"/>
    </row>
    <row r="217" spans="22:27" x14ac:dyDescent="0.25">
      <c r="V217" s="52"/>
      <c r="W217" s="1"/>
      <c r="X217" s="1"/>
      <c r="Y217" s="1"/>
      <c r="Z217" s="1"/>
      <c r="AA217" s="1"/>
    </row>
    <row r="218" spans="22:27" x14ac:dyDescent="0.25">
      <c r="V218" s="52"/>
      <c r="W218" s="1"/>
      <c r="X218" s="1"/>
      <c r="Y218" s="1"/>
      <c r="Z218" s="1"/>
      <c r="AA218" s="1"/>
    </row>
    <row r="219" spans="22:27" x14ac:dyDescent="0.25">
      <c r="V219" s="52"/>
      <c r="W219" s="1"/>
      <c r="X219" s="1"/>
      <c r="Y219" s="1"/>
      <c r="Z219" s="1"/>
      <c r="AA219" s="1"/>
    </row>
    <row r="220" spans="22:27" x14ac:dyDescent="0.25">
      <c r="V220" s="52"/>
      <c r="W220" s="1"/>
      <c r="X220" s="1"/>
      <c r="Y220" s="1"/>
      <c r="Z220" s="1"/>
      <c r="AA220" s="1"/>
    </row>
    <row r="221" spans="22:27" x14ac:dyDescent="0.25">
      <c r="V221" s="52"/>
      <c r="W221" s="1"/>
      <c r="X221" s="1"/>
      <c r="Y221" s="1"/>
      <c r="Z221" s="1"/>
      <c r="AA221" s="1"/>
    </row>
    <row r="222" spans="22:27" x14ac:dyDescent="0.25">
      <c r="V222" s="52"/>
      <c r="W222" s="1"/>
      <c r="X222" s="1"/>
      <c r="Y222" s="1"/>
      <c r="Z222" s="1"/>
      <c r="AA222" s="1"/>
    </row>
    <row r="223" spans="22:27" x14ac:dyDescent="0.25">
      <c r="V223" s="52"/>
      <c r="W223" s="1"/>
      <c r="X223" s="1"/>
      <c r="Y223" s="1"/>
      <c r="Z223" s="1"/>
      <c r="AA223" s="1"/>
    </row>
    <row r="224" spans="22:27" x14ac:dyDescent="0.25">
      <c r="V224" s="52"/>
      <c r="W224" s="1"/>
      <c r="X224" s="1"/>
      <c r="Y224" s="1"/>
      <c r="Z224" s="1"/>
      <c r="AA224" s="1"/>
    </row>
    <row r="225" spans="22:27" x14ac:dyDescent="0.25">
      <c r="V225" s="52"/>
      <c r="W225" s="1"/>
      <c r="X225" s="1"/>
      <c r="Y225" s="1"/>
      <c r="Z225" s="1"/>
      <c r="AA225" s="1"/>
    </row>
    <row r="226" spans="22:27" x14ac:dyDescent="0.25">
      <c r="V226" s="52"/>
      <c r="W226" s="1"/>
      <c r="X226" s="1"/>
      <c r="Y226" s="1"/>
      <c r="Z226" s="1"/>
      <c r="AA226" s="1"/>
    </row>
    <row r="227" spans="22:27" x14ac:dyDescent="0.25">
      <c r="V227" s="52"/>
      <c r="W227" s="1"/>
      <c r="X227" s="1"/>
      <c r="Y227" s="1"/>
      <c r="Z227" s="1"/>
      <c r="AA227" s="1"/>
    </row>
    <row r="228" spans="22:27" x14ac:dyDescent="0.25">
      <c r="V228" s="52"/>
      <c r="W228" s="1"/>
      <c r="X228" s="1"/>
      <c r="Y228" s="1"/>
      <c r="Z228" s="1"/>
      <c r="AA228" s="1"/>
    </row>
    <row r="229" spans="22:27" x14ac:dyDescent="0.25">
      <c r="V229" s="52"/>
      <c r="W229" s="1"/>
      <c r="X229" s="1"/>
      <c r="Y229" s="1"/>
      <c r="Z229" s="1"/>
      <c r="AA229" s="1"/>
    </row>
    <row r="230" spans="22:27" x14ac:dyDescent="0.25">
      <c r="V230" s="52"/>
      <c r="W230" s="1"/>
      <c r="X230" s="1"/>
      <c r="Y230" s="1"/>
      <c r="Z230" s="1"/>
      <c r="AA230" s="1"/>
    </row>
    <row r="231" spans="22:27" x14ac:dyDescent="0.25">
      <c r="V231" s="52"/>
      <c r="W231" s="1"/>
      <c r="X231" s="1"/>
      <c r="Y231" s="1"/>
      <c r="Z231" s="1"/>
      <c r="AA231" s="1"/>
    </row>
    <row r="232" spans="22:27" x14ac:dyDescent="0.25">
      <c r="V232" s="52"/>
      <c r="W232" s="1"/>
      <c r="X232" s="1"/>
      <c r="Y232" s="1"/>
      <c r="Z232" s="1"/>
      <c r="AA232" s="1"/>
    </row>
    <row r="233" spans="22:27" x14ac:dyDescent="0.25">
      <c r="V233" s="52"/>
      <c r="W233" s="1"/>
      <c r="X233" s="1"/>
      <c r="Y233" s="1"/>
      <c r="Z233" s="1"/>
      <c r="AA233" s="1"/>
    </row>
    <row r="234" spans="22:27" x14ac:dyDescent="0.25">
      <c r="V234" s="52"/>
      <c r="W234" s="1"/>
      <c r="X234" s="1"/>
      <c r="Y234" s="1"/>
      <c r="Z234" s="1"/>
      <c r="AA234" s="1"/>
    </row>
    <row r="235" spans="22:27" x14ac:dyDescent="0.25">
      <c r="V235" s="52"/>
      <c r="W235" s="1"/>
      <c r="X235" s="1"/>
      <c r="Y235" s="1"/>
      <c r="Z235" s="1"/>
      <c r="AA235" s="1"/>
    </row>
    <row r="236" spans="22:27" x14ac:dyDescent="0.25">
      <c r="V236" s="52"/>
      <c r="W236" s="1"/>
      <c r="X236" s="1"/>
      <c r="Y236" s="1"/>
      <c r="Z236" s="1"/>
      <c r="AA236" s="1"/>
    </row>
    <row r="237" spans="22:27" x14ac:dyDescent="0.25">
      <c r="V237" s="52"/>
      <c r="W237" s="1"/>
      <c r="X237" s="1"/>
      <c r="Y237" s="1"/>
      <c r="Z237" s="1"/>
      <c r="AA237" s="1"/>
    </row>
    <row r="238" spans="22:27" x14ac:dyDescent="0.25">
      <c r="V238" s="52"/>
      <c r="W238" s="1"/>
      <c r="X238" s="1"/>
      <c r="Y238" s="1"/>
      <c r="Z238" s="1"/>
      <c r="AA238" s="1"/>
    </row>
    <row r="239" spans="22:27" x14ac:dyDescent="0.25">
      <c r="V239" s="52"/>
      <c r="W239" s="1"/>
      <c r="X239" s="1"/>
      <c r="Y239" s="1"/>
      <c r="Z239" s="1"/>
      <c r="AA239" s="1"/>
    </row>
    <row r="240" spans="22:27" x14ac:dyDescent="0.25">
      <c r="V240" s="52"/>
      <c r="W240" s="1"/>
      <c r="X240" s="1"/>
      <c r="Y240" s="1"/>
      <c r="Z240" s="1"/>
      <c r="AA240" s="1"/>
    </row>
    <row r="241" spans="22:27" x14ac:dyDescent="0.25">
      <c r="V241" s="52"/>
      <c r="W241" s="1"/>
      <c r="X241" s="1"/>
      <c r="Y241" s="1"/>
      <c r="Z241" s="1"/>
      <c r="AA241" s="1"/>
    </row>
    <row r="242" spans="22:27" x14ac:dyDescent="0.25">
      <c r="V242" s="52"/>
      <c r="W242" s="1"/>
      <c r="X242" s="1"/>
      <c r="Y242" s="1"/>
      <c r="Z242" s="1"/>
      <c r="AA242" s="1"/>
    </row>
    <row r="243" spans="22:27" x14ac:dyDescent="0.25">
      <c r="V243" s="52"/>
      <c r="W243" s="1"/>
      <c r="X243" s="1"/>
      <c r="Y243" s="1"/>
      <c r="Z243" s="1"/>
      <c r="AA243" s="1"/>
    </row>
    <row r="244" spans="22:27" x14ac:dyDescent="0.25">
      <c r="V244" s="52"/>
      <c r="W244" s="1"/>
      <c r="X244" s="1"/>
      <c r="Y244" s="1"/>
      <c r="Z244" s="1"/>
      <c r="AA244" s="1"/>
    </row>
    <row r="245" spans="22:27" x14ac:dyDescent="0.25">
      <c r="V245" s="52"/>
      <c r="W245" s="1"/>
      <c r="X245" s="1"/>
      <c r="Y245" s="1"/>
      <c r="Z245" s="1"/>
      <c r="AA245" s="1"/>
    </row>
    <row r="246" spans="22:27" x14ac:dyDescent="0.25">
      <c r="V246" s="52"/>
      <c r="W246" s="1"/>
      <c r="X246" s="1"/>
      <c r="Y246" s="1"/>
      <c r="Z246" s="1"/>
      <c r="AA246" s="1"/>
    </row>
    <row r="247" spans="22:27" x14ac:dyDescent="0.25">
      <c r="V247" s="52"/>
      <c r="W247" s="1"/>
      <c r="X247" s="1"/>
      <c r="Y247" s="1"/>
      <c r="Z247" s="1"/>
      <c r="AA247" s="1"/>
    </row>
    <row r="248" spans="22:27" x14ac:dyDescent="0.25">
      <c r="V248" s="52"/>
      <c r="W248" s="1"/>
      <c r="X248" s="1"/>
      <c r="Y248" s="1"/>
      <c r="Z248" s="1"/>
      <c r="AA248" s="1"/>
    </row>
    <row r="249" spans="22:27" x14ac:dyDescent="0.25">
      <c r="V249" s="52"/>
      <c r="W249" s="1"/>
      <c r="X249" s="1"/>
      <c r="Y249" s="1"/>
      <c r="Z249" s="1"/>
      <c r="AA249" s="1"/>
    </row>
    <row r="250" spans="22:27" x14ac:dyDescent="0.25">
      <c r="V250" s="52"/>
      <c r="W250" s="1"/>
      <c r="X250" s="1"/>
      <c r="Y250" s="1"/>
      <c r="Z250" s="1"/>
      <c r="AA250" s="1"/>
    </row>
    <row r="251" spans="22:27" x14ac:dyDescent="0.25">
      <c r="V251" s="52"/>
      <c r="W251" s="1"/>
      <c r="X251" s="1"/>
      <c r="Y251" s="1"/>
      <c r="Z251" s="1"/>
      <c r="AA251" s="1"/>
    </row>
    <row r="252" spans="22:27" x14ac:dyDescent="0.25">
      <c r="V252" s="52"/>
      <c r="W252" s="1"/>
      <c r="X252" s="1"/>
      <c r="Y252" s="1"/>
      <c r="Z252" s="1"/>
      <c r="AA252" s="1"/>
    </row>
    <row r="253" spans="22:27" x14ac:dyDescent="0.25">
      <c r="V253" s="52"/>
      <c r="W253" s="1"/>
      <c r="X253" s="1"/>
      <c r="Y253" s="1"/>
      <c r="Z253" s="1"/>
      <c r="AA253" s="1"/>
    </row>
    <row r="254" spans="22:27" x14ac:dyDescent="0.25">
      <c r="V254" s="52"/>
      <c r="W254" s="1"/>
      <c r="X254" s="1"/>
      <c r="Y254" s="1"/>
      <c r="Z254" s="1"/>
      <c r="AA254" s="1"/>
    </row>
    <row r="255" spans="22:27" x14ac:dyDescent="0.25">
      <c r="V255" s="52"/>
      <c r="W255" s="1"/>
      <c r="X255" s="1"/>
      <c r="Y255" s="1"/>
      <c r="Z255" s="1"/>
      <c r="AA255" s="1"/>
    </row>
    <row r="256" spans="22:27" x14ac:dyDescent="0.25">
      <c r="V256" s="52"/>
      <c r="W256" s="1"/>
      <c r="X256" s="1"/>
      <c r="Y256" s="1"/>
      <c r="Z256" s="1"/>
      <c r="AA256" s="1"/>
    </row>
    <row r="257" spans="22:27" x14ac:dyDescent="0.25">
      <c r="V257" s="52"/>
      <c r="W257" s="1"/>
      <c r="X257" s="1"/>
      <c r="Y257" s="1"/>
      <c r="Z257" s="1"/>
      <c r="AA257" s="1"/>
    </row>
    <row r="258" spans="22:27" x14ac:dyDescent="0.25">
      <c r="V258" s="52"/>
      <c r="W258" s="1"/>
      <c r="X258" s="1"/>
      <c r="Y258" s="1"/>
      <c r="Z258" s="1"/>
      <c r="AA258" s="1"/>
    </row>
    <row r="259" spans="22:27" x14ac:dyDescent="0.25">
      <c r="V259" s="52"/>
      <c r="W259" s="1"/>
      <c r="X259" s="1"/>
      <c r="Y259" s="1"/>
      <c r="Z259" s="1"/>
      <c r="AA259" s="1"/>
    </row>
    <row r="260" spans="22:27" x14ac:dyDescent="0.25">
      <c r="V260" s="52"/>
      <c r="W260" s="1"/>
      <c r="X260" s="1"/>
      <c r="Y260" s="1"/>
      <c r="Z260" s="1"/>
      <c r="AA260" s="1"/>
    </row>
    <row r="261" spans="22:27" x14ac:dyDescent="0.25">
      <c r="V261" s="52"/>
      <c r="W261" s="1"/>
      <c r="X261" s="1"/>
      <c r="Y261" s="1"/>
      <c r="Z261" s="1"/>
      <c r="AA261" s="1"/>
    </row>
    <row r="262" spans="22:27" x14ac:dyDescent="0.25">
      <c r="V262" s="52"/>
      <c r="W262" s="1"/>
      <c r="X262" s="1"/>
      <c r="Y262" s="1"/>
      <c r="Z262" s="1"/>
      <c r="AA262" s="1"/>
    </row>
    <row r="263" spans="22:27" x14ac:dyDescent="0.25">
      <c r="V263" s="52"/>
      <c r="W263" s="1"/>
      <c r="X263" s="1"/>
      <c r="Y263" s="1"/>
      <c r="Z263" s="1"/>
      <c r="AA263" s="1"/>
    </row>
    <row r="264" spans="22:27" x14ac:dyDescent="0.25">
      <c r="V264" s="52"/>
      <c r="W264" s="1"/>
      <c r="X264" s="1"/>
      <c r="Y264" s="1"/>
      <c r="Z264" s="1"/>
      <c r="AA264" s="1"/>
    </row>
    <row r="265" spans="22:27" x14ac:dyDescent="0.25">
      <c r="V265" s="52"/>
      <c r="W265" s="1"/>
      <c r="X265" s="1"/>
      <c r="Y265" s="1"/>
      <c r="Z265" s="1"/>
      <c r="AA265" s="1"/>
    </row>
    <row r="266" spans="22:27" x14ac:dyDescent="0.25">
      <c r="V266" s="52"/>
      <c r="W266" s="1"/>
      <c r="X266" s="1"/>
      <c r="Y266" s="1"/>
      <c r="Z266" s="1"/>
      <c r="AA266" s="1"/>
    </row>
    <row r="267" spans="22:27" x14ac:dyDescent="0.25">
      <c r="V267" s="52"/>
      <c r="W267" s="1"/>
      <c r="X267" s="1"/>
      <c r="Y267" s="1"/>
      <c r="Z267" s="1"/>
      <c r="AA267" s="1"/>
    </row>
    <row r="268" spans="22:27" x14ac:dyDescent="0.25">
      <c r="V268" s="52"/>
      <c r="W268" s="1"/>
      <c r="X268" s="1"/>
      <c r="Y268" s="1"/>
      <c r="Z268" s="1"/>
      <c r="AA268" s="1"/>
    </row>
    <row r="269" spans="22:27" x14ac:dyDescent="0.25">
      <c r="V269" s="52"/>
      <c r="W269" s="1"/>
      <c r="X269" s="1"/>
      <c r="Y269" s="1"/>
      <c r="Z269" s="1"/>
      <c r="AA269" s="1"/>
    </row>
    <row r="270" spans="22:27" x14ac:dyDescent="0.25">
      <c r="V270" s="52"/>
      <c r="W270" s="1"/>
      <c r="X270" s="1"/>
      <c r="Y270" s="1"/>
      <c r="Z270" s="1"/>
      <c r="AA270" s="1"/>
    </row>
    <row r="271" spans="22:27" x14ac:dyDescent="0.25">
      <c r="V271" s="52"/>
      <c r="W271" s="1"/>
      <c r="X271" s="1"/>
      <c r="Y271" s="1"/>
      <c r="Z271" s="1"/>
      <c r="AA271" s="1"/>
    </row>
    <row r="272" spans="22:27" x14ac:dyDescent="0.25">
      <c r="V272" s="52"/>
      <c r="W272" s="1"/>
      <c r="X272" s="1"/>
      <c r="Y272" s="1"/>
      <c r="Z272" s="1"/>
      <c r="AA272" s="1"/>
    </row>
    <row r="273" spans="22:27" x14ac:dyDescent="0.25">
      <c r="V273" s="52"/>
      <c r="W273" s="1"/>
      <c r="X273" s="1"/>
      <c r="Y273" s="1"/>
      <c r="Z273" s="1"/>
      <c r="AA273" s="1"/>
    </row>
    <row r="274" spans="22:27" x14ac:dyDescent="0.25">
      <c r="V274" s="52"/>
      <c r="W274" s="1"/>
      <c r="X274" s="1"/>
      <c r="Y274" s="1"/>
      <c r="Z274" s="1"/>
      <c r="AA274" s="1"/>
    </row>
    <row r="275" spans="22:27" x14ac:dyDescent="0.25">
      <c r="V275" s="52"/>
      <c r="W275" s="1"/>
      <c r="X275" s="1"/>
      <c r="Y275" s="1"/>
      <c r="Z275" s="1"/>
      <c r="AA275" s="1"/>
    </row>
    <row r="276" spans="22:27" x14ac:dyDescent="0.25">
      <c r="V276" s="52"/>
      <c r="W276" s="1"/>
      <c r="X276" s="1"/>
      <c r="Y276" s="1"/>
      <c r="Z276" s="1"/>
      <c r="AA276" s="1"/>
    </row>
    <row r="277" spans="22:27" x14ac:dyDescent="0.25">
      <c r="V277" s="52"/>
      <c r="W277" s="1"/>
      <c r="X277" s="1"/>
      <c r="Y277" s="1"/>
      <c r="Z277" s="1"/>
      <c r="AA277" s="1"/>
    </row>
    <row r="278" spans="22:27" x14ac:dyDescent="0.25">
      <c r="V278" s="52"/>
      <c r="W278" s="1"/>
      <c r="X278" s="1"/>
      <c r="Y278" s="1"/>
      <c r="Z278" s="1"/>
      <c r="AA278" s="1"/>
    </row>
    <row r="279" spans="22:27" x14ac:dyDescent="0.25">
      <c r="V279" s="52"/>
      <c r="W279" s="1"/>
      <c r="X279" s="1"/>
      <c r="Y279" s="1"/>
      <c r="Z279" s="1"/>
      <c r="AA279" s="1"/>
    </row>
    <row r="280" spans="22:27" x14ac:dyDescent="0.25">
      <c r="V280" s="52"/>
      <c r="W280" s="1"/>
      <c r="X280" s="1"/>
      <c r="Y280" s="1"/>
      <c r="Z280" s="1"/>
      <c r="AA280" s="1"/>
    </row>
    <row r="281" spans="22:27" x14ac:dyDescent="0.25">
      <c r="V281" s="52"/>
      <c r="W281" s="1"/>
      <c r="X281" s="1"/>
      <c r="Y281" s="1"/>
      <c r="Z281" s="1"/>
      <c r="AA281" s="1"/>
    </row>
    <row r="282" spans="22:27" x14ac:dyDescent="0.25">
      <c r="V282" s="52"/>
      <c r="W282" s="1"/>
      <c r="X282" s="1"/>
      <c r="Y282" s="1"/>
      <c r="Z282" s="1"/>
      <c r="AA282" s="1"/>
    </row>
    <row r="283" spans="22:27" x14ac:dyDescent="0.25">
      <c r="V283" s="52"/>
      <c r="W283" s="1"/>
      <c r="X283" s="1"/>
      <c r="Y283" s="1"/>
      <c r="Z283" s="1"/>
      <c r="AA283" s="1"/>
    </row>
    <row r="284" spans="22:27" x14ac:dyDescent="0.25">
      <c r="V284" s="52"/>
      <c r="W284" s="1"/>
      <c r="X284" s="1"/>
      <c r="Y284" s="1"/>
      <c r="Z284" s="1"/>
      <c r="AA284" s="1"/>
    </row>
    <row r="285" spans="22:27" x14ac:dyDescent="0.25">
      <c r="V285" s="52"/>
      <c r="W285" s="1"/>
      <c r="X285" s="1"/>
      <c r="Y285" s="1"/>
      <c r="Z285" s="1"/>
      <c r="AA285" s="1"/>
    </row>
    <row r="286" spans="22:27" x14ac:dyDescent="0.25">
      <c r="V286" s="52"/>
      <c r="W286" s="1"/>
      <c r="X286" s="1"/>
      <c r="Y286" s="1"/>
      <c r="Z286" s="1"/>
      <c r="AA286" s="1"/>
    </row>
    <row r="287" spans="22:27" x14ac:dyDescent="0.25">
      <c r="V287" s="52"/>
      <c r="W287" s="1"/>
      <c r="X287" s="1"/>
      <c r="Y287" s="1"/>
      <c r="Z287" s="1"/>
      <c r="AA287" s="1"/>
    </row>
    <row r="288" spans="22:27" x14ac:dyDescent="0.25">
      <c r="V288" s="52"/>
      <c r="W288" s="1"/>
      <c r="X288" s="1"/>
      <c r="Y288" s="1"/>
      <c r="Z288" s="1"/>
      <c r="AA288" s="1"/>
    </row>
    <row r="289" spans="22:27" x14ac:dyDescent="0.25">
      <c r="V289" s="52"/>
      <c r="W289" s="1"/>
      <c r="X289" s="1"/>
      <c r="Y289" s="1"/>
      <c r="Z289" s="1"/>
      <c r="AA289" s="1"/>
    </row>
    <row r="290" spans="22:27" x14ac:dyDescent="0.25">
      <c r="V290" s="52"/>
      <c r="W290" s="1"/>
      <c r="X290" s="1"/>
      <c r="Y290" s="1"/>
      <c r="Z290" s="1"/>
      <c r="AA290" s="1"/>
    </row>
    <row r="291" spans="22:27" x14ac:dyDescent="0.25">
      <c r="V291" s="52"/>
      <c r="W291" s="1"/>
      <c r="X291" s="1"/>
      <c r="Y291" s="1"/>
      <c r="Z291" s="1"/>
      <c r="AA291" s="1"/>
    </row>
    <row r="292" spans="22:27" x14ac:dyDescent="0.25">
      <c r="V292" s="52"/>
      <c r="W292" s="1"/>
      <c r="X292" s="1"/>
      <c r="Y292" s="1"/>
      <c r="Z292" s="1"/>
      <c r="AA292" s="1"/>
    </row>
    <row r="293" spans="22:27" x14ac:dyDescent="0.25">
      <c r="V293" s="52"/>
      <c r="W293" s="1"/>
      <c r="X293" s="1"/>
      <c r="Y293" s="1"/>
      <c r="Z293" s="1"/>
      <c r="AA293" s="1"/>
    </row>
    <row r="294" spans="22:27" x14ac:dyDescent="0.25">
      <c r="V294" s="52"/>
      <c r="W294" s="1"/>
      <c r="X294" s="1"/>
      <c r="Y294" s="1"/>
      <c r="Z294" s="1"/>
      <c r="AA294" s="1"/>
    </row>
    <row r="295" spans="22:27" x14ac:dyDescent="0.25">
      <c r="V295" s="52"/>
      <c r="W295" s="1"/>
      <c r="X295" s="1"/>
      <c r="Y295" s="1"/>
      <c r="Z295" s="1"/>
      <c r="AA295" s="1"/>
    </row>
    <row r="296" spans="22:27" x14ac:dyDescent="0.25">
      <c r="V296" s="52"/>
      <c r="W296" s="1"/>
      <c r="X296" s="1"/>
      <c r="Y296" s="1"/>
      <c r="Z296" s="1"/>
      <c r="AA296" s="1"/>
    </row>
    <row r="297" spans="22:27" x14ac:dyDescent="0.25">
      <c r="V297" s="52"/>
      <c r="W297" s="1"/>
      <c r="X297" s="1"/>
      <c r="Y297" s="1"/>
      <c r="Z297" s="1"/>
      <c r="AA297" s="1"/>
    </row>
    <row r="298" spans="22:27" x14ac:dyDescent="0.25">
      <c r="V298" s="52"/>
      <c r="W298" s="1"/>
      <c r="X298" s="1"/>
      <c r="Y298" s="1"/>
      <c r="Z298" s="1"/>
      <c r="AA298" s="1"/>
    </row>
    <row r="299" spans="22:27" x14ac:dyDescent="0.25">
      <c r="V299" s="52"/>
      <c r="W299" s="1"/>
      <c r="X299" s="1"/>
      <c r="Y299" s="1"/>
      <c r="Z299" s="1"/>
      <c r="AA299" s="1"/>
    </row>
    <row r="300" spans="22:27" x14ac:dyDescent="0.25">
      <c r="V300" s="52"/>
      <c r="W300" s="1"/>
      <c r="X300" s="1"/>
      <c r="Y300" s="1"/>
      <c r="Z300" s="1"/>
      <c r="AA300" s="1"/>
    </row>
    <row r="301" spans="22:27" x14ac:dyDescent="0.25">
      <c r="V301" s="52"/>
      <c r="W301" s="1"/>
      <c r="X301" s="1"/>
      <c r="Y301" s="1"/>
      <c r="Z301" s="1"/>
      <c r="AA301" s="1"/>
    </row>
    <row r="302" spans="22:27" x14ac:dyDescent="0.25">
      <c r="V302" s="52"/>
      <c r="W302" s="1"/>
      <c r="X302" s="1"/>
      <c r="Y302" s="1"/>
      <c r="Z302" s="1"/>
      <c r="AA302" s="1"/>
    </row>
    <row r="303" spans="22:27" x14ac:dyDescent="0.25">
      <c r="V303" s="52"/>
      <c r="W303" s="1"/>
      <c r="X303" s="1"/>
      <c r="Y303" s="1"/>
      <c r="Z303" s="1"/>
      <c r="AA303" s="1"/>
    </row>
    <row r="304" spans="22:27" x14ac:dyDescent="0.25">
      <c r="V304" s="52"/>
      <c r="W304" s="1"/>
      <c r="X304" s="1"/>
      <c r="Y304" s="1"/>
      <c r="Z304" s="1"/>
      <c r="AA304" s="1"/>
    </row>
    <row r="305" spans="22:27" x14ac:dyDescent="0.25">
      <c r="V305" s="52"/>
      <c r="W305" s="1"/>
      <c r="X305" s="1"/>
      <c r="Y305" s="1"/>
      <c r="Z305" s="1"/>
      <c r="AA305" s="1"/>
    </row>
    <row r="306" spans="22:27" x14ac:dyDescent="0.25">
      <c r="V306" s="52"/>
      <c r="W306" s="1"/>
      <c r="X306" s="1"/>
      <c r="Y306" s="1"/>
      <c r="Z306" s="1"/>
      <c r="AA306" s="1"/>
    </row>
    <row r="307" spans="22:27" x14ac:dyDescent="0.25">
      <c r="V307" s="52"/>
      <c r="W307" s="1"/>
      <c r="X307" s="1"/>
      <c r="Y307" s="1"/>
      <c r="Z307" s="1"/>
      <c r="AA307" s="1"/>
    </row>
    <row r="308" spans="22:27" x14ac:dyDescent="0.25">
      <c r="V308" s="52"/>
      <c r="W308" s="1"/>
      <c r="X308" s="1"/>
      <c r="Y308" s="1"/>
      <c r="Z308" s="1"/>
      <c r="AA308" s="1"/>
    </row>
    <row r="309" spans="22:27" x14ac:dyDescent="0.25">
      <c r="V309" s="52"/>
      <c r="W309" s="1"/>
      <c r="X309" s="1"/>
      <c r="Y309" s="1"/>
      <c r="Z309" s="1"/>
      <c r="AA309" s="1"/>
    </row>
    <row r="310" spans="22:27" x14ac:dyDescent="0.25">
      <c r="V310" s="52"/>
      <c r="W310" s="1"/>
      <c r="X310" s="1"/>
      <c r="Y310" s="1"/>
      <c r="Z310" s="1"/>
      <c r="AA310" s="1"/>
    </row>
    <row r="311" spans="22:27" x14ac:dyDescent="0.25">
      <c r="V311" s="52"/>
      <c r="W311" s="1"/>
      <c r="X311" s="1"/>
      <c r="Y311" s="1"/>
      <c r="Z311" s="1"/>
      <c r="AA311" s="1"/>
    </row>
    <row r="312" spans="22:27" x14ac:dyDescent="0.25">
      <c r="V312" s="52"/>
      <c r="W312" s="1"/>
      <c r="X312" s="1"/>
      <c r="Y312" s="1"/>
      <c r="Z312" s="1"/>
      <c r="AA312" s="1"/>
    </row>
    <row r="313" spans="22:27" x14ac:dyDescent="0.25">
      <c r="V313" s="52"/>
      <c r="W313" s="1"/>
      <c r="X313" s="1"/>
      <c r="Y313" s="1"/>
      <c r="Z313" s="1"/>
      <c r="AA313" s="1"/>
    </row>
    <row r="314" spans="22:27" x14ac:dyDescent="0.25">
      <c r="V314" s="52"/>
      <c r="W314" s="1"/>
      <c r="X314" s="1"/>
      <c r="Y314" s="1"/>
      <c r="Z314" s="1"/>
      <c r="AA314" s="1"/>
    </row>
    <row r="315" spans="22:27" x14ac:dyDescent="0.25">
      <c r="V315" s="52"/>
      <c r="W315" s="1"/>
      <c r="X315" s="1"/>
      <c r="Y315" s="1"/>
      <c r="Z315" s="1"/>
      <c r="AA315" s="1"/>
    </row>
    <row r="316" spans="22:27" x14ac:dyDescent="0.25">
      <c r="V316" s="52"/>
      <c r="W316" s="1"/>
      <c r="X316" s="1"/>
      <c r="Y316" s="1"/>
      <c r="Z316" s="1"/>
      <c r="AA316" s="1"/>
    </row>
    <row r="317" spans="22:27" x14ac:dyDescent="0.25">
      <c r="V317" s="52"/>
      <c r="W317" s="1"/>
      <c r="X317" s="1"/>
      <c r="Y317" s="1"/>
      <c r="Z317" s="1"/>
      <c r="AA317" s="1"/>
    </row>
    <row r="318" spans="22:27" x14ac:dyDescent="0.25">
      <c r="V318" s="52"/>
      <c r="W318" s="1"/>
      <c r="X318" s="1"/>
      <c r="Y318" s="1"/>
      <c r="Z318" s="1"/>
      <c r="AA318" s="1"/>
    </row>
    <row r="319" spans="22:27" x14ac:dyDescent="0.25">
      <c r="V319" s="52"/>
      <c r="W319" s="1"/>
      <c r="X319" s="1"/>
      <c r="Y319" s="1"/>
      <c r="Z319" s="1"/>
      <c r="AA319" s="1"/>
    </row>
    <row r="320" spans="22:27" x14ac:dyDescent="0.25">
      <c r="V320" s="52"/>
      <c r="W320" s="1"/>
      <c r="X320" s="1"/>
      <c r="Y320" s="1"/>
      <c r="Z320" s="1"/>
      <c r="AA320" s="1"/>
    </row>
    <row r="321" spans="22:27" x14ac:dyDescent="0.25">
      <c r="V321" s="52"/>
      <c r="W321" s="1"/>
      <c r="X321" s="1"/>
      <c r="Y321" s="1"/>
      <c r="Z321" s="1"/>
      <c r="AA321" s="1"/>
    </row>
    <row r="322" spans="22:27" x14ac:dyDescent="0.25">
      <c r="V322" s="52"/>
      <c r="W322" s="1"/>
      <c r="X322" s="1"/>
      <c r="Y322" s="1"/>
      <c r="Z322" s="1"/>
      <c r="AA322" s="1"/>
    </row>
    <row r="323" spans="22:27" x14ac:dyDescent="0.25">
      <c r="V323" s="52"/>
      <c r="W323" s="1"/>
      <c r="X323" s="1"/>
      <c r="Y323" s="1"/>
      <c r="Z323" s="1"/>
      <c r="AA323" s="1"/>
    </row>
    <row r="324" spans="22:27" x14ac:dyDescent="0.25">
      <c r="V324" s="52"/>
      <c r="W324" s="1"/>
      <c r="X324" s="1"/>
      <c r="Y324" s="1"/>
      <c r="Z324" s="1"/>
      <c r="AA324" s="1"/>
    </row>
    <row r="325" spans="22:27" x14ac:dyDescent="0.25">
      <c r="V325" s="52"/>
      <c r="W325" s="1"/>
      <c r="X325" s="1"/>
      <c r="Y325" s="1"/>
      <c r="Z325" s="1"/>
      <c r="AA325" s="1"/>
    </row>
    <row r="326" spans="22:27" x14ac:dyDescent="0.25">
      <c r="V326" s="52"/>
      <c r="W326" s="1"/>
      <c r="X326" s="1"/>
      <c r="Y326" s="1"/>
      <c r="Z326" s="1"/>
      <c r="AA326" s="1"/>
    </row>
    <row r="327" spans="22:27" x14ac:dyDescent="0.25">
      <c r="V327" s="52"/>
      <c r="W327" s="1"/>
      <c r="X327" s="1"/>
      <c r="Y327" s="1"/>
      <c r="Z327" s="1"/>
      <c r="AA327" s="1"/>
    </row>
    <row r="328" spans="22:27" x14ac:dyDescent="0.25">
      <c r="V328" s="52"/>
      <c r="W328" s="1"/>
      <c r="X328" s="1"/>
      <c r="Y328" s="1"/>
      <c r="Z328" s="1"/>
      <c r="AA328" s="1"/>
    </row>
    <row r="329" spans="22:27" x14ac:dyDescent="0.25">
      <c r="V329" s="52"/>
      <c r="W329" s="1"/>
      <c r="X329" s="1"/>
      <c r="Y329" s="1"/>
      <c r="Z329" s="1"/>
      <c r="AA329" s="1"/>
    </row>
    <row r="330" spans="22:27" x14ac:dyDescent="0.25">
      <c r="V330" s="52"/>
      <c r="W330" s="1"/>
      <c r="X330" s="1"/>
      <c r="Y330" s="1"/>
      <c r="Z330" s="1"/>
      <c r="AA330" s="1"/>
    </row>
    <row r="331" spans="22:27" x14ac:dyDescent="0.25">
      <c r="V331" s="52"/>
      <c r="W331" s="1"/>
      <c r="X331" s="1"/>
      <c r="Y331" s="1"/>
      <c r="Z331" s="1"/>
      <c r="AA331" s="1"/>
    </row>
    <row r="332" spans="22:27" x14ac:dyDescent="0.25">
      <c r="V332" s="52"/>
      <c r="W332" s="1"/>
      <c r="X332" s="1"/>
      <c r="Y332" s="1"/>
      <c r="Z332" s="1"/>
      <c r="AA332" s="1"/>
    </row>
    <row r="333" spans="22:27" x14ac:dyDescent="0.25">
      <c r="V333" s="52"/>
      <c r="W333" s="1"/>
      <c r="X333" s="1"/>
      <c r="Y333" s="1"/>
      <c r="Z333" s="1"/>
      <c r="AA333" s="1"/>
    </row>
    <row r="334" spans="22:27" x14ac:dyDescent="0.25">
      <c r="V334" s="52"/>
      <c r="W334" s="1"/>
      <c r="X334" s="1"/>
      <c r="Y334" s="1"/>
      <c r="Z334" s="1"/>
      <c r="AA334" s="1"/>
    </row>
    <row r="335" spans="22:27" x14ac:dyDescent="0.25">
      <c r="V335" s="52"/>
      <c r="W335" s="1"/>
      <c r="X335" s="1"/>
      <c r="Y335" s="1"/>
      <c r="Z335" s="1"/>
      <c r="AA335" s="1"/>
    </row>
    <row r="336" spans="22:27" x14ac:dyDescent="0.25">
      <c r="V336" s="52"/>
      <c r="W336" s="1"/>
      <c r="X336" s="1"/>
      <c r="Y336" s="1"/>
      <c r="Z336" s="1"/>
      <c r="AA336" s="1"/>
    </row>
    <row r="337" spans="22:27" x14ac:dyDescent="0.25">
      <c r="V337" s="52"/>
      <c r="W337" s="1"/>
      <c r="X337" s="1"/>
      <c r="Y337" s="1"/>
      <c r="Z337" s="1"/>
      <c r="AA337" s="1"/>
    </row>
    <row r="338" spans="22:27" x14ac:dyDescent="0.25">
      <c r="V338" s="52"/>
      <c r="W338" s="1"/>
      <c r="X338" s="1"/>
      <c r="Y338" s="1"/>
      <c r="Z338" s="1"/>
      <c r="AA338" s="1"/>
    </row>
    <row r="339" spans="22:27" x14ac:dyDescent="0.25">
      <c r="V339" s="52"/>
      <c r="W339" s="1"/>
      <c r="X339" s="1"/>
      <c r="Y339" s="1"/>
      <c r="Z339" s="1"/>
      <c r="AA339" s="1"/>
    </row>
    <row r="340" spans="22:27" x14ac:dyDescent="0.25">
      <c r="V340" s="52"/>
      <c r="W340" s="1"/>
      <c r="X340" s="1"/>
      <c r="Y340" s="1"/>
      <c r="Z340" s="1"/>
      <c r="AA340" s="1"/>
    </row>
    <row r="341" spans="22:27" x14ac:dyDescent="0.25">
      <c r="V341" s="52"/>
      <c r="W341" s="1"/>
      <c r="X341" s="1"/>
      <c r="Y341" s="1"/>
      <c r="Z341" s="1"/>
      <c r="AA341" s="1"/>
    </row>
    <row r="342" spans="22:27" x14ac:dyDescent="0.25">
      <c r="V342" s="52"/>
      <c r="W342" s="1"/>
      <c r="X342" s="1"/>
      <c r="Y342" s="1"/>
      <c r="Z342" s="1"/>
      <c r="AA342" s="1"/>
    </row>
    <row r="343" spans="22:27" x14ac:dyDescent="0.25">
      <c r="V343" s="52"/>
      <c r="W343" s="1"/>
      <c r="X343" s="1"/>
      <c r="Y343" s="1"/>
      <c r="Z343" s="1"/>
      <c r="AA343" s="1"/>
    </row>
    <row r="344" spans="22:27" x14ac:dyDescent="0.25">
      <c r="V344" s="52"/>
      <c r="W344" s="1"/>
      <c r="X344" s="1"/>
      <c r="Y344" s="1"/>
      <c r="Z344" s="1"/>
      <c r="AA344" s="1"/>
    </row>
    <row r="345" spans="22:27" x14ac:dyDescent="0.25">
      <c r="V345" s="52"/>
      <c r="W345" s="1"/>
      <c r="X345" s="1"/>
      <c r="Y345" s="1"/>
      <c r="Z345" s="1"/>
      <c r="AA345" s="1"/>
    </row>
    <row r="346" spans="22:27" x14ac:dyDescent="0.25">
      <c r="V346" s="52"/>
      <c r="W346" s="1"/>
      <c r="X346" s="1"/>
      <c r="Y346" s="1"/>
      <c r="Z346" s="1"/>
      <c r="AA346" s="1"/>
    </row>
    <row r="347" spans="22:27" x14ac:dyDescent="0.25">
      <c r="V347" s="52"/>
      <c r="W347" s="1"/>
      <c r="X347" s="1"/>
      <c r="Y347" s="1"/>
      <c r="Z347" s="1"/>
      <c r="AA347" s="1"/>
    </row>
    <row r="348" spans="22:27" x14ac:dyDescent="0.25">
      <c r="V348" s="52"/>
      <c r="W348" s="1"/>
      <c r="X348" s="1"/>
      <c r="Y348" s="1"/>
      <c r="Z348" s="1"/>
      <c r="AA348" s="1"/>
    </row>
    <row r="349" spans="22:27" x14ac:dyDescent="0.25">
      <c r="V349" s="52"/>
      <c r="W349" s="1"/>
      <c r="X349" s="1"/>
      <c r="Y349" s="1"/>
      <c r="Z349" s="1"/>
      <c r="AA349" s="1"/>
    </row>
    <row r="350" spans="22:27" x14ac:dyDescent="0.25">
      <c r="V350" s="52"/>
      <c r="W350" s="1"/>
      <c r="X350" s="1"/>
      <c r="Y350" s="1"/>
      <c r="Z350" s="1"/>
      <c r="AA350" s="1"/>
    </row>
    <row r="351" spans="22:27" x14ac:dyDescent="0.25">
      <c r="V351" s="52"/>
      <c r="W351" s="1"/>
      <c r="X351" s="1"/>
      <c r="Y351" s="1"/>
      <c r="Z351" s="1"/>
      <c r="AA351" s="1"/>
    </row>
    <row r="352" spans="22:27" x14ac:dyDescent="0.25">
      <c r="V352" s="52"/>
      <c r="W352" s="1"/>
      <c r="X352" s="1"/>
      <c r="Y352" s="1"/>
      <c r="Z352" s="1"/>
      <c r="AA352" s="1"/>
    </row>
    <row r="353" spans="22:27" x14ac:dyDescent="0.25">
      <c r="V353" s="52"/>
      <c r="W353" s="1"/>
      <c r="X353" s="1"/>
      <c r="Y353" s="1"/>
      <c r="Z353" s="1"/>
      <c r="AA353" s="1"/>
    </row>
    <row r="354" spans="22:27" x14ac:dyDescent="0.25">
      <c r="V354" s="52"/>
      <c r="W354" s="1"/>
      <c r="X354" s="1"/>
      <c r="Y354" s="1"/>
      <c r="Z354" s="1"/>
      <c r="AA354" s="1"/>
    </row>
    <row r="355" spans="22:27" x14ac:dyDescent="0.25">
      <c r="V355" s="52"/>
      <c r="W355" s="1"/>
      <c r="X355" s="1"/>
      <c r="Y355" s="1"/>
      <c r="Z355" s="1"/>
      <c r="AA355" s="1"/>
    </row>
    <row r="356" spans="22:27" x14ac:dyDescent="0.25">
      <c r="V356" s="52"/>
      <c r="W356" s="1"/>
      <c r="X356" s="1"/>
      <c r="Y356" s="1"/>
      <c r="Z356" s="1"/>
      <c r="AA356" s="1"/>
    </row>
    <row r="357" spans="22:27" x14ac:dyDescent="0.25">
      <c r="V357" s="52"/>
      <c r="W357" s="1"/>
      <c r="X357" s="1"/>
      <c r="Y357" s="1"/>
      <c r="Z357" s="1"/>
      <c r="AA357" s="1"/>
    </row>
    <row r="358" spans="22:27" x14ac:dyDescent="0.25">
      <c r="V358" s="52"/>
      <c r="W358" s="1"/>
      <c r="X358" s="1"/>
      <c r="Y358" s="1"/>
      <c r="Z358" s="1"/>
      <c r="AA358" s="1"/>
    </row>
    <row r="359" spans="22:27" x14ac:dyDescent="0.25">
      <c r="V359" s="52"/>
      <c r="W359" s="1"/>
      <c r="X359" s="1"/>
      <c r="Y359" s="1"/>
      <c r="Z359" s="1"/>
      <c r="AA359" s="1"/>
    </row>
    <row r="360" spans="22:27" x14ac:dyDescent="0.25">
      <c r="V360" s="52"/>
      <c r="W360" s="1"/>
      <c r="X360" s="1"/>
      <c r="Y360" s="1"/>
      <c r="Z360" s="1"/>
      <c r="AA360" s="1"/>
    </row>
    <row r="361" spans="22:27" x14ac:dyDescent="0.25">
      <c r="V361" s="52"/>
      <c r="W361" s="1"/>
      <c r="X361" s="1"/>
      <c r="Y361" s="1"/>
      <c r="Z361" s="1"/>
      <c r="AA361" s="1"/>
    </row>
    <row r="362" spans="22:27" x14ac:dyDescent="0.25">
      <c r="V362" s="52"/>
      <c r="W362" s="1"/>
      <c r="X362" s="1"/>
      <c r="Y362" s="1"/>
      <c r="Z362" s="1"/>
      <c r="AA362" s="1"/>
    </row>
    <row r="363" spans="22:27" x14ac:dyDescent="0.25">
      <c r="V363" s="52"/>
      <c r="W363" s="1"/>
      <c r="X363" s="1"/>
      <c r="Y363" s="1"/>
      <c r="Z363" s="1"/>
      <c r="AA363" s="1"/>
    </row>
    <row r="364" spans="22:27" x14ac:dyDescent="0.25">
      <c r="V364" s="52"/>
      <c r="W364" s="1"/>
      <c r="X364" s="1"/>
      <c r="Y364" s="1"/>
      <c r="Z364" s="1"/>
      <c r="AA364" s="1"/>
    </row>
    <row r="365" spans="22:27" x14ac:dyDescent="0.25">
      <c r="V365" s="52"/>
      <c r="W365" s="1"/>
      <c r="X365" s="1"/>
      <c r="Y365" s="1"/>
      <c r="Z365" s="1"/>
      <c r="AA365" s="1"/>
    </row>
    <row r="366" spans="22:27" x14ac:dyDescent="0.25">
      <c r="V366" s="52"/>
      <c r="W366" s="1"/>
      <c r="X366" s="1"/>
      <c r="Y366" s="1"/>
      <c r="Z366" s="1"/>
      <c r="AA366" s="1"/>
    </row>
    <row r="367" spans="22:27" x14ac:dyDescent="0.25">
      <c r="V367" s="52"/>
      <c r="W367" s="1"/>
      <c r="X367" s="1"/>
      <c r="Y367" s="1"/>
      <c r="Z367" s="1"/>
      <c r="AA367" s="1"/>
    </row>
    <row r="368" spans="22:27" x14ac:dyDescent="0.25">
      <c r="V368" s="52"/>
      <c r="W368" s="1"/>
      <c r="X368" s="1"/>
      <c r="Y368" s="1"/>
      <c r="Z368" s="1"/>
      <c r="AA368" s="1"/>
    </row>
    <row r="369" spans="22:27" x14ac:dyDescent="0.25">
      <c r="V369" s="52"/>
      <c r="W369" s="1"/>
      <c r="X369" s="1"/>
      <c r="Y369" s="1"/>
      <c r="Z369" s="1"/>
      <c r="AA369" s="1"/>
    </row>
    <row r="370" spans="22:27" x14ac:dyDescent="0.25">
      <c r="V370" s="52"/>
      <c r="W370" s="1"/>
      <c r="X370" s="1"/>
      <c r="Y370" s="1"/>
      <c r="Z370" s="1"/>
      <c r="AA370" s="1"/>
    </row>
    <row r="371" spans="22:27" x14ac:dyDescent="0.25">
      <c r="V371" s="52"/>
      <c r="W371" s="1"/>
      <c r="X371" s="1"/>
      <c r="Y371" s="1"/>
      <c r="Z371" s="1"/>
      <c r="AA371" s="1"/>
    </row>
    <row r="372" spans="22:27" x14ac:dyDescent="0.25">
      <c r="V372" s="52"/>
      <c r="W372" s="1"/>
      <c r="X372" s="1"/>
      <c r="Y372" s="1"/>
      <c r="Z372" s="1"/>
      <c r="AA372" s="1"/>
    </row>
    <row r="373" spans="22:27" x14ac:dyDescent="0.25">
      <c r="V373" s="52"/>
      <c r="W373" s="1"/>
      <c r="X373" s="1"/>
      <c r="Y373" s="1"/>
      <c r="Z373" s="1"/>
      <c r="AA373" s="1"/>
    </row>
    <row r="374" spans="22:27" x14ac:dyDescent="0.25">
      <c r="V374" s="52"/>
      <c r="W374" s="1"/>
      <c r="X374" s="1"/>
      <c r="Y374" s="1"/>
      <c r="Z374" s="1"/>
      <c r="AA374" s="1"/>
    </row>
    <row r="375" spans="22:27" x14ac:dyDescent="0.25">
      <c r="V375" s="52"/>
      <c r="W375" s="1"/>
      <c r="X375" s="1"/>
      <c r="Y375" s="1"/>
      <c r="Z375" s="1"/>
      <c r="AA375" s="1"/>
    </row>
    <row r="376" spans="22:27" x14ac:dyDescent="0.25">
      <c r="V376" s="52"/>
      <c r="W376" s="1"/>
      <c r="X376" s="1"/>
      <c r="Y376" s="1"/>
      <c r="Z376" s="1"/>
      <c r="AA376" s="1"/>
    </row>
    <row r="377" spans="22:27" x14ac:dyDescent="0.25">
      <c r="V377" s="52"/>
      <c r="W377" s="1"/>
      <c r="X377" s="1"/>
      <c r="Y377" s="1"/>
      <c r="Z377" s="1"/>
      <c r="AA377" s="1"/>
    </row>
    <row r="378" spans="22:27" x14ac:dyDescent="0.25">
      <c r="V378" s="52"/>
      <c r="W378" s="1"/>
      <c r="X378" s="1"/>
      <c r="Y378" s="1"/>
      <c r="Z378" s="1"/>
      <c r="AA378" s="1"/>
    </row>
    <row r="379" spans="22:27" x14ac:dyDescent="0.25">
      <c r="V379" s="52"/>
      <c r="W379" s="1"/>
      <c r="X379" s="1"/>
      <c r="Y379" s="1"/>
      <c r="Z379" s="1"/>
      <c r="AA379" s="1"/>
    </row>
    <row r="380" spans="22:27" x14ac:dyDescent="0.25">
      <c r="V380" s="52"/>
      <c r="W380" s="1"/>
      <c r="X380" s="1"/>
      <c r="Y380" s="1"/>
      <c r="Z380" s="1"/>
      <c r="AA380" s="1"/>
    </row>
    <row r="381" spans="22:27" x14ac:dyDescent="0.25">
      <c r="V381" s="52"/>
      <c r="W381" s="1"/>
      <c r="X381" s="1"/>
      <c r="Y381" s="1"/>
      <c r="Z381" s="1"/>
      <c r="AA381" s="1"/>
    </row>
    <row r="382" spans="22:27" x14ac:dyDescent="0.25">
      <c r="V382" s="52"/>
      <c r="W382" s="1"/>
      <c r="X382" s="1"/>
      <c r="Y382" s="1"/>
      <c r="Z382" s="1"/>
      <c r="AA382" s="1"/>
    </row>
    <row r="383" spans="22:27" x14ac:dyDescent="0.25">
      <c r="V383" s="52"/>
      <c r="W383" s="1"/>
      <c r="X383" s="1"/>
      <c r="Y383" s="1"/>
      <c r="Z383" s="1"/>
      <c r="AA383" s="1"/>
    </row>
    <row r="384" spans="22:27" x14ac:dyDescent="0.25">
      <c r="V384" s="52"/>
      <c r="W384" s="1"/>
      <c r="X384" s="1"/>
      <c r="Y384" s="1"/>
      <c r="Z384" s="1"/>
      <c r="AA384" s="1"/>
    </row>
    <row r="385" spans="22:27" x14ac:dyDescent="0.25">
      <c r="V385" s="52"/>
      <c r="W385" s="1"/>
      <c r="X385" s="1"/>
      <c r="Y385" s="1"/>
      <c r="Z385" s="1"/>
      <c r="AA385" s="1"/>
    </row>
    <row r="386" spans="22:27" x14ac:dyDescent="0.25">
      <c r="V386" s="52"/>
      <c r="W386" s="1"/>
      <c r="X386" s="1"/>
      <c r="Y386" s="1"/>
      <c r="Z386" s="1"/>
      <c r="AA386" s="1"/>
    </row>
    <row r="387" spans="22:27" x14ac:dyDescent="0.25">
      <c r="V387" s="52"/>
      <c r="W387" s="1"/>
      <c r="X387" s="1"/>
      <c r="Y387" s="1"/>
      <c r="Z387" s="1"/>
      <c r="AA387" s="1"/>
    </row>
    <row r="388" spans="22:27" x14ac:dyDescent="0.25">
      <c r="V388" s="52"/>
      <c r="W388" s="1"/>
      <c r="X388" s="1"/>
      <c r="Y388" s="1"/>
      <c r="Z388" s="1"/>
      <c r="AA388" s="1"/>
    </row>
    <row r="389" spans="22:27" x14ac:dyDescent="0.25">
      <c r="V389" s="52"/>
      <c r="W389" s="1"/>
      <c r="X389" s="1"/>
      <c r="Y389" s="1"/>
      <c r="Z389" s="1"/>
      <c r="AA389" s="1"/>
    </row>
    <row r="390" spans="22:27" x14ac:dyDescent="0.25">
      <c r="V390" s="52"/>
      <c r="W390" s="1"/>
      <c r="X390" s="1"/>
      <c r="Y390" s="1"/>
      <c r="Z390" s="1"/>
      <c r="AA390" s="1"/>
    </row>
    <row r="391" spans="22:27" x14ac:dyDescent="0.25">
      <c r="V391" s="52"/>
      <c r="W391" s="1"/>
      <c r="X391" s="1"/>
      <c r="Y391" s="1"/>
      <c r="Z391" s="1"/>
      <c r="AA391" s="1"/>
    </row>
    <row r="392" spans="22:27" x14ac:dyDescent="0.25">
      <c r="V392" s="52"/>
      <c r="W392" s="1"/>
      <c r="X392" s="1"/>
      <c r="Y392" s="1"/>
      <c r="Z392" s="1"/>
      <c r="AA392" s="1"/>
    </row>
    <row r="393" spans="22:27" x14ac:dyDescent="0.25">
      <c r="V393" s="52"/>
      <c r="W393" s="1"/>
      <c r="X393" s="1"/>
      <c r="Y393" s="1"/>
      <c r="Z393" s="1"/>
      <c r="AA393" s="1"/>
    </row>
    <row r="394" spans="22:27" x14ac:dyDescent="0.25">
      <c r="V394" s="52"/>
      <c r="W394" s="1"/>
      <c r="X394" s="1"/>
      <c r="Y394" s="1"/>
      <c r="Z394" s="1"/>
      <c r="AA394" s="1"/>
    </row>
    <row r="395" spans="22:27" x14ac:dyDescent="0.25">
      <c r="V395" s="52"/>
      <c r="W395" s="1"/>
      <c r="X395" s="1"/>
      <c r="Y395" s="1"/>
      <c r="Z395" s="1"/>
      <c r="AA395" s="1"/>
    </row>
    <row r="396" spans="22:27" x14ac:dyDescent="0.25">
      <c r="V396" s="52"/>
      <c r="W396" s="1"/>
      <c r="X396" s="1"/>
      <c r="Y396" s="1"/>
      <c r="Z396" s="1"/>
      <c r="AA396" s="1"/>
    </row>
    <row r="397" spans="22:27" x14ac:dyDescent="0.25">
      <c r="V397" s="52"/>
      <c r="W397" s="1"/>
      <c r="X397" s="1"/>
      <c r="Y397" s="1"/>
      <c r="Z397" s="1"/>
      <c r="AA397" s="1"/>
    </row>
    <row r="398" spans="22:27" x14ac:dyDescent="0.25">
      <c r="V398" s="52"/>
      <c r="W398" s="1"/>
      <c r="X398" s="1"/>
      <c r="Y398" s="1"/>
      <c r="Z398" s="1"/>
      <c r="AA398" s="1"/>
    </row>
    <row r="399" spans="22:27" x14ac:dyDescent="0.25">
      <c r="V399" s="52"/>
      <c r="W399" s="1"/>
      <c r="X399" s="1"/>
      <c r="Y399" s="1"/>
      <c r="Z399" s="1"/>
      <c r="AA399" s="1"/>
    </row>
    <row r="400" spans="22:27" x14ac:dyDescent="0.25">
      <c r="V400" s="52"/>
      <c r="W400" s="1"/>
      <c r="X400" s="1"/>
      <c r="Y400" s="1"/>
      <c r="Z400" s="1"/>
      <c r="AA400" s="1"/>
    </row>
    <row r="401" spans="22:27" x14ac:dyDescent="0.25">
      <c r="V401" s="52"/>
      <c r="W401" s="1"/>
      <c r="X401" s="1"/>
      <c r="Y401" s="1"/>
      <c r="Z401" s="1"/>
      <c r="AA401" s="1"/>
    </row>
    <row r="402" spans="22:27" x14ac:dyDescent="0.25">
      <c r="V402" s="52"/>
      <c r="W402" s="1"/>
      <c r="X402" s="1"/>
      <c r="Y402" s="1"/>
      <c r="Z402" s="1"/>
      <c r="AA402" s="1"/>
    </row>
    <row r="403" spans="22:27" x14ac:dyDescent="0.25">
      <c r="V403" s="52"/>
      <c r="W403" s="1"/>
      <c r="X403" s="1"/>
      <c r="Y403" s="1"/>
      <c r="Z403" s="1"/>
      <c r="AA403" s="1"/>
    </row>
    <row r="404" spans="22:27" x14ac:dyDescent="0.25">
      <c r="V404" s="52"/>
      <c r="W404" s="1"/>
      <c r="X404" s="1"/>
      <c r="Y404" s="1"/>
      <c r="Z404" s="1"/>
      <c r="AA404" s="1"/>
    </row>
    <row r="405" spans="22:27" x14ac:dyDescent="0.25">
      <c r="V405" s="52"/>
      <c r="W405" s="1"/>
      <c r="X405" s="1"/>
      <c r="Y405" s="1"/>
      <c r="Z405" s="1"/>
      <c r="AA405" s="1"/>
    </row>
    <row r="406" spans="22:27" x14ac:dyDescent="0.25">
      <c r="V406" s="52"/>
      <c r="W406" s="1"/>
      <c r="X406" s="1"/>
      <c r="Y406" s="1"/>
      <c r="Z406" s="1"/>
      <c r="AA406" s="1"/>
    </row>
    <row r="407" spans="22:27" x14ac:dyDescent="0.25">
      <c r="V407" s="52"/>
      <c r="W407" s="1"/>
      <c r="X407" s="1"/>
      <c r="Y407" s="1"/>
      <c r="Z407" s="1"/>
      <c r="AA407" s="1"/>
    </row>
    <row r="408" spans="22:27" x14ac:dyDescent="0.25">
      <c r="V408" s="52"/>
      <c r="W408" s="1"/>
      <c r="X408" s="1"/>
      <c r="Y408" s="1"/>
      <c r="Z408" s="1"/>
      <c r="AA408" s="1"/>
    </row>
    <row r="409" spans="22:27" x14ac:dyDescent="0.25">
      <c r="V409" s="52"/>
      <c r="W409" s="1"/>
      <c r="X409" s="1"/>
      <c r="Y409" s="1"/>
      <c r="Z409" s="1"/>
      <c r="AA409" s="1"/>
    </row>
    <row r="410" spans="22:27" x14ac:dyDescent="0.25">
      <c r="V410" s="52"/>
      <c r="W410" s="1"/>
      <c r="X410" s="1"/>
      <c r="Y410" s="1"/>
      <c r="Z410" s="1"/>
      <c r="AA410" s="1"/>
    </row>
    <row r="411" spans="22:27" x14ac:dyDescent="0.25">
      <c r="V411" s="52"/>
      <c r="W411" s="1"/>
      <c r="X411" s="1"/>
      <c r="Y411" s="1"/>
      <c r="Z411" s="1"/>
      <c r="AA411" s="1"/>
    </row>
    <row r="412" spans="22:27" x14ac:dyDescent="0.25">
      <c r="V412" s="52"/>
      <c r="W412" s="1"/>
      <c r="X412" s="1"/>
      <c r="Y412" s="1"/>
      <c r="Z412" s="1"/>
      <c r="AA412" s="1"/>
    </row>
    <row r="413" spans="22:27" x14ac:dyDescent="0.25">
      <c r="V413" s="52"/>
      <c r="W413" s="1"/>
      <c r="X413" s="1"/>
      <c r="Y413" s="1"/>
      <c r="Z413" s="1"/>
      <c r="AA413" s="1"/>
    </row>
    <row r="414" spans="22:27" x14ac:dyDescent="0.25">
      <c r="V414" s="52"/>
      <c r="W414" s="1"/>
      <c r="X414" s="1"/>
      <c r="Y414" s="1"/>
      <c r="Z414" s="1"/>
      <c r="AA414" s="1"/>
    </row>
    <row r="415" spans="22:27" x14ac:dyDescent="0.25">
      <c r="V415" s="52"/>
      <c r="W415" s="1"/>
      <c r="X415" s="1"/>
      <c r="Y415" s="1"/>
      <c r="Z415" s="1"/>
      <c r="AA415" s="1"/>
    </row>
    <row r="416" spans="22:27" x14ac:dyDescent="0.25">
      <c r="V416" s="52"/>
      <c r="W416" s="1"/>
      <c r="X416" s="1"/>
      <c r="Y416" s="1"/>
      <c r="Z416" s="1"/>
      <c r="AA416" s="1"/>
    </row>
    <row r="417" spans="22:27" x14ac:dyDescent="0.25">
      <c r="V417" s="52"/>
      <c r="W417" s="1"/>
      <c r="X417" s="1"/>
      <c r="Y417" s="1"/>
      <c r="Z417" s="1"/>
      <c r="AA417" s="1"/>
    </row>
    <row r="418" spans="22:27" x14ac:dyDescent="0.25">
      <c r="V418" s="52"/>
      <c r="W418" s="1"/>
      <c r="X418" s="1"/>
      <c r="Y418" s="1"/>
      <c r="Z418" s="1"/>
      <c r="AA418" s="1"/>
    </row>
    <row r="419" spans="22:27" x14ac:dyDescent="0.25">
      <c r="V419" s="52"/>
      <c r="W419" s="1"/>
      <c r="X419" s="1"/>
      <c r="Y419" s="1"/>
      <c r="Z419" s="1"/>
      <c r="AA419" s="1"/>
    </row>
    <row r="420" spans="22:27" x14ac:dyDescent="0.25">
      <c r="V420" s="52"/>
      <c r="W420" s="1"/>
      <c r="X420" s="1"/>
      <c r="Y420" s="1"/>
      <c r="Z420" s="1"/>
      <c r="AA420" s="1"/>
    </row>
    <row r="421" spans="22:27" x14ac:dyDescent="0.25">
      <c r="V421" s="52"/>
      <c r="W421" s="1"/>
      <c r="X421" s="1"/>
      <c r="Y421" s="1"/>
      <c r="Z421" s="1"/>
      <c r="AA421" s="1"/>
    </row>
    <row r="422" spans="22:27" x14ac:dyDescent="0.25">
      <c r="V422" s="52"/>
      <c r="W422" s="1"/>
      <c r="X422" s="1"/>
      <c r="Y422" s="1"/>
      <c r="Z422" s="1"/>
      <c r="AA422" s="1"/>
    </row>
    <row r="423" spans="22:27" x14ac:dyDescent="0.25">
      <c r="V423" s="52"/>
      <c r="W423" s="1"/>
      <c r="X423" s="1"/>
      <c r="Y423" s="1"/>
      <c r="Z423" s="1"/>
      <c r="AA423" s="1"/>
    </row>
    <row r="424" spans="22:27" x14ac:dyDescent="0.25">
      <c r="V424" s="52"/>
      <c r="W424" s="1"/>
      <c r="X424" s="1"/>
      <c r="Y424" s="1"/>
      <c r="Z424" s="1"/>
      <c r="AA424" s="1"/>
    </row>
    <row r="425" spans="22:27" x14ac:dyDescent="0.25">
      <c r="V425" s="52"/>
      <c r="W425" s="1"/>
      <c r="X425" s="1"/>
      <c r="Y425" s="1"/>
      <c r="Z425" s="1"/>
      <c r="AA425" s="1"/>
    </row>
    <row r="426" spans="22:27" x14ac:dyDescent="0.25">
      <c r="V426" s="52"/>
      <c r="W426" s="1"/>
      <c r="X426" s="1"/>
      <c r="Y426" s="1"/>
      <c r="Z426" s="1"/>
      <c r="AA426" s="1"/>
    </row>
    <row r="427" spans="22:27" x14ac:dyDescent="0.25">
      <c r="V427" s="52"/>
      <c r="W427" s="1"/>
      <c r="X427" s="1"/>
      <c r="Y427" s="1"/>
      <c r="Z427" s="1"/>
      <c r="AA427" s="1"/>
    </row>
    <row r="428" spans="22:27" x14ac:dyDescent="0.25">
      <c r="V428" s="52"/>
      <c r="W428" s="1"/>
      <c r="X428" s="1"/>
      <c r="Y428" s="1"/>
      <c r="Z428" s="1"/>
      <c r="AA428" s="1"/>
    </row>
    <row r="429" spans="22:27" x14ac:dyDescent="0.25">
      <c r="V429" s="52"/>
      <c r="W429" s="1"/>
      <c r="X429" s="1"/>
      <c r="Y429" s="1"/>
      <c r="Z429" s="1"/>
      <c r="AA429" s="1"/>
    </row>
    <row r="430" spans="22:27" x14ac:dyDescent="0.25">
      <c r="V430" s="52"/>
      <c r="W430" s="1"/>
      <c r="X430" s="1"/>
      <c r="Y430" s="1"/>
      <c r="Z430" s="1"/>
      <c r="AA430" s="1"/>
    </row>
    <row r="431" spans="22:27" x14ac:dyDescent="0.25">
      <c r="V431" s="52"/>
      <c r="W431" s="1"/>
      <c r="X431" s="1"/>
      <c r="Y431" s="1"/>
      <c r="Z431" s="1"/>
      <c r="AA431" s="1"/>
    </row>
    <row r="432" spans="22:27" x14ac:dyDescent="0.25">
      <c r="V432" s="52"/>
      <c r="W432" s="1"/>
      <c r="X432" s="1"/>
      <c r="Y432" s="1"/>
      <c r="Z432" s="1"/>
      <c r="AA432" s="1"/>
    </row>
    <row r="433" spans="22:27" x14ac:dyDescent="0.25">
      <c r="V433" s="52"/>
      <c r="W433" s="1"/>
      <c r="X433" s="1"/>
      <c r="Y433" s="1"/>
      <c r="Z433" s="1"/>
      <c r="AA433" s="1"/>
    </row>
    <row r="434" spans="22:27" x14ac:dyDescent="0.25">
      <c r="V434" s="52"/>
      <c r="W434" s="1"/>
      <c r="X434" s="1"/>
      <c r="Y434" s="1"/>
      <c r="Z434" s="1"/>
      <c r="AA434" s="1"/>
    </row>
    <row r="435" spans="22:27" x14ac:dyDescent="0.25">
      <c r="V435" s="52"/>
      <c r="W435" s="1"/>
      <c r="X435" s="1"/>
      <c r="Y435" s="1"/>
      <c r="Z435" s="1"/>
      <c r="AA435" s="1"/>
    </row>
    <row r="436" spans="22:27" x14ac:dyDescent="0.25">
      <c r="V436" s="52"/>
      <c r="W436" s="1"/>
      <c r="X436" s="1"/>
      <c r="Y436" s="1"/>
      <c r="Z436" s="1"/>
      <c r="AA436" s="1"/>
    </row>
    <row r="437" spans="22:27" x14ac:dyDescent="0.25">
      <c r="V437" s="52"/>
      <c r="W437" s="1"/>
      <c r="X437" s="1"/>
      <c r="Y437" s="1"/>
      <c r="Z437" s="1"/>
      <c r="AA437" s="1"/>
    </row>
    <row r="438" spans="22:27" x14ac:dyDescent="0.25">
      <c r="V438" s="52"/>
      <c r="W438" s="1"/>
      <c r="X438" s="1"/>
      <c r="Y438" s="1"/>
      <c r="Z438" s="1"/>
      <c r="AA438" s="1"/>
    </row>
    <row r="439" spans="22:27" x14ac:dyDescent="0.25">
      <c r="V439" s="52"/>
      <c r="W439" s="1"/>
      <c r="X439" s="1"/>
      <c r="Y439" s="1"/>
      <c r="Z439" s="1"/>
      <c r="AA439" s="1"/>
    </row>
    <row r="440" spans="22:27" x14ac:dyDescent="0.25">
      <c r="V440" s="52"/>
      <c r="W440" s="1"/>
      <c r="X440" s="1"/>
      <c r="Y440" s="1"/>
      <c r="Z440" s="1"/>
      <c r="AA440" s="1"/>
    </row>
    <row r="441" spans="22:27" x14ac:dyDescent="0.25">
      <c r="V441" s="52"/>
      <c r="W441" s="1"/>
      <c r="X441" s="1"/>
      <c r="Y441" s="1"/>
      <c r="Z441" s="1"/>
      <c r="AA441" s="1"/>
    </row>
    <row r="442" spans="22:27" x14ac:dyDescent="0.25">
      <c r="V442" s="52"/>
      <c r="W442" s="1"/>
      <c r="X442" s="1"/>
      <c r="Y442" s="1"/>
      <c r="Z442" s="1"/>
      <c r="AA442" s="1"/>
    </row>
    <row r="443" spans="22:27" x14ac:dyDescent="0.25">
      <c r="V443" s="52"/>
      <c r="W443" s="1"/>
      <c r="X443" s="1"/>
      <c r="Y443" s="1"/>
      <c r="Z443" s="1"/>
      <c r="AA443" s="1"/>
    </row>
    <row r="444" spans="22:27" x14ac:dyDescent="0.25">
      <c r="V444" s="52"/>
      <c r="W444" s="1"/>
      <c r="X444" s="1"/>
      <c r="Y444" s="1"/>
      <c r="Z444" s="1"/>
      <c r="AA444" s="1"/>
    </row>
    <row r="445" spans="22:27" x14ac:dyDescent="0.25">
      <c r="V445" s="52"/>
      <c r="W445" s="1"/>
      <c r="X445" s="1"/>
      <c r="Y445" s="1"/>
      <c r="Z445" s="1"/>
      <c r="AA445" s="1"/>
    </row>
    <row r="446" spans="22:27" x14ac:dyDescent="0.25">
      <c r="V446" s="52"/>
      <c r="W446" s="1"/>
      <c r="X446" s="1"/>
      <c r="Y446" s="1"/>
      <c r="Z446" s="1"/>
      <c r="AA446" s="1"/>
    </row>
    <row r="447" spans="22:27" x14ac:dyDescent="0.25">
      <c r="V447" s="52"/>
      <c r="W447" s="1"/>
      <c r="X447" s="1"/>
      <c r="Y447" s="1"/>
      <c r="Z447" s="1"/>
      <c r="AA447" s="1"/>
    </row>
    <row r="448" spans="22:27" x14ac:dyDescent="0.25">
      <c r="V448" s="52"/>
      <c r="W448" s="1"/>
      <c r="X448" s="1"/>
      <c r="Y448" s="1"/>
      <c r="Z448" s="1"/>
      <c r="AA448" s="1"/>
    </row>
    <row r="449" spans="22:27" x14ac:dyDescent="0.25">
      <c r="V449" s="52"/>
      <c r="W449" s="1"/>
      <c r="X449" s="1"/>
      <c r="Y449" s="1"/>
      <c r="Z449" s="1"/>
      <c r="AA449" s="1"/>
    </row>
    <row r="450" spans="22:27" x14ac:dyDescent="0.25">
      <c r="V450" s="52"/>
      <c r="W450" s="1"/>
      <c r="X450" s="1"/>
      <c r="Y450" s="1"/>
      <c r="Z450" s="1"/>
      <c r="AA450" s="1"/>
    </row>
    <row r="451" spans="22:27" x14ac:dyDescent="0.25">
      <c r="V451" s="52"/>
      <c r="W451" s="1"/>
      <c r="X451" s="1"/>
      <c r="Y451" s="1"/>
      <c r="Z451" s="1"/>
      <c r="AA451" s="1"/>
    </row>
    <row r="452" spans="22:27" x14ac:dyDescent="0.25">
      <c r="V452" s="52"/>
      <c r="W452" s="1"/>
      <c r="X452" s="1"/>
      <c r="Y452" s="1"/>
      <c r="Z452" s="1"/>
      <c r="AA452" s="1"/>
    </row>
    <row r="453" spans="22:27" x14ac:dyDescent="0.25">
      <c r="V453" s="52"/>
      <c r="W453" s="1"/>
      <c r="X453" s="1"/>
      <c r="Y453" s="1"/>
      <c r="Z453" s="1"/>
      <c r="AA453" s="1"/>
    </row>
    <row r="454" spans="22:27" x14ac:dyDescent="0.25">
      <c r="V454" s="52"/>
      <c r="W454" s="1"/>
      <c r="X454" s="1"/>
      <c r="Y454" s="1"/>
      <c r="Z454" s="1"/>
      <c r="AA454" s="1"/>
    </row>
    <row r="455" spans="22:27" x14ac:dyDescent="0.25">
      <c r="V455" s="52"/>
      <c r="W455" s="1"/>
      <c r="X455" s="1"/>
      <c r="Y455" s="1"/>
      <c r="Z455" s="1"/>
      <c r="AA455" s="1"/>
    </row>
    <row r="456" spans="22:27" x14ac:dyDescent="0.25">
      <c r="V456" s="52"/>
      <c r="W456" s="1"/>
      <c r="X456" s="1"/>
      <c r="Y456" s="1"/>
      <c r="Z456" s="1"/>
      <c r="AA456" s="1"/>
    </row>
    <row r="457" spans="22:27" x14ac:dyDescent="0.25">
      <c r="V457" s="52"/>
      <c r="W457" s="1"/>
      <c r="X457" s="1"/>
      <c r="Y457" s="1"/>
      <c r="Z457" s="1"/>
      <c r="AA457" s="1"/>
    </row>
    <row r="458" spans="22:27" x14ac:dyDescent="0.25">
      <c r="V458" s="52"/>
      <c r="W458" s="1"/>
      <c r="X458" s="1"/>
      <c r="Y458" s="1"/>
      <c r="Z458" s="1"/>
      <c r="AA458" s="1"/>
    </row>
    <row r="459" spans="22:27" x14ac:dyDescent="0.25">
      <c r="V459" s="52"/>
      <c r="W459" s="1"/>
      <c r="X459" s="1"/>
      <c r="Y459" s="1"/>
      <c r="Z459" s="1"/>
      <c r="AA459" s="1"/>
    </row>
    <row r="460" spans="22:27" x14ac:dyDescent="0.25">
      <c r="V460" s="52"/>
      <c r="W460" s="1"/>
      <c r="X460" s="1"/>
      <c r="Y460" s="1"/>
      <c r="Z460" s="1"/>
      <c r="AA460" s="1"/>
    </row>
    <row r="461" spans="22:27" x14ac:dyDescent="0.25">
      <c r="V461" s="52"/>
      <c r="W461" s="1"/>
      <c r="X461" s="1"/>
      <c r="Y461" s="1"/>
      <c r="Z461" s="1"/>
      <c r="AA461" s="1"/>
    </row>
    <row r="462" spans="22:27" x14ac:dyDescent="0.25">
      <c r="V462" s="52"/>
      <c r="W462" s="1"/>
      <c r="X462" s="1"/>
      <c r="Y462" s="1"/>
      <c r="Z462" s="1"/>
      <c r="AA462" s="1"/>
    </row>
    <row r="463" spans="22:27" x14ac:dyDescent="0.25">
      <c r="V463" s="52"/>
      <c r="W463" s="1"/>
      <c r="X463" s="1"/>
      <c r="Y463" s="1"/>
      <c r="Z463" s="1"/>
      <c r="AA463" s="1"/>
    </row>
    <row r="464" spans="22:27" x14ac:dyDescent="0.25">
      <c r="V464" s="52"/>
      <c r="W464" s="1"/>
      <c r="X464" s="1"/>
      <c r="Y464" s="1"/>
      <c r="Z464" s="1"/>
      <c r="AA464" s="1"/>
    </row>
    <row r="465" spans="22:27" x14ac:dyDescent="0.25">
      <c r="V465" s="52"/>
      <c r="W465" s="1"/>
      <c r="X465" s="1"/>
      <c r="Y465" s="1"/>
      <c r="Z465" s="1"/>
      <c r="AA465" s="1"/>
    </row>
    <row r="466" spans="22:27" x14ac:dyDescent="0.25">
      <c r="V466" s="52"/>
      <c r="W466" s="1"/>
      <c r="X466" s="1"/>
      <c r="Y466" s="1"/>
      <c r="Z466" s="1"/>
      <c r="AA466" s="1"/>
    </row>
    <row r="467" spans="22:27" x14ac:dyDescent="0.25">
      <c r="V467" s="52"/>
      <c r="W467" s="1"/>
      <c r="X467" s="1"/>
      <c r="Y467" s="1"/>
      <c r="Z467" s="1"/>
      <c r="AA467" s="1"/>
    </row>
    <row r="468" spans="22:27" x14ac:dyDescent="0.25">
      <c r="V468" s="52"/>
      <c r="W468" s="1"/>
      <c r="X468" s="1"/>
      <c r="Y468" s="1"/>
      <c r="Z468" s="1"/>
      <c r="AA468" s="1"/>
    </row>
    <row r="469" spans="22:27" x14ac:dyDescent="0.25">
      <c r="V469" s="52"/>
      <c r="W469" s="1"/>
      <c r="X469" s="1"/>
      <c r="Y469" s="1"/>
      <c r="Z469" s="1"/>
      <c r="AA469" s="1"/>
    </row>
    <row r="470" spans="22:27" x14ac:dyDescent="0.25">
      <c r="V470" s="52"/>
      <c r="W470" s="1"/>
      <c r="X470" s="1"/>
      <c r="Y470" s="1"/>
      <c r="Z470" s="1"/>
      <c r="AA470" s="1"/>
    </row>
    <row r="471" spans="22:27" x14ac:dyDescent="0.25">
      <c r="V471" s="52"/>
      <c r="W471" s="1"/>
      <c r="X471" s="1"/>
      <c r="Y471" s="1"/>
      <c r="Z471" s="1"/>
      <c r="AA471" s="1"/>
    </row>
    <row r="472" spans="22:27" x14ac:dyDescent="0.25">
      <c r="V472" s="52"/>
      <c r="W472" s="1"/>
      <c r="X472" s="1"/>
      <c r="Y472" s="1"/>
      <c r="Z472" s="1"/>
      <c r="AA472" s="1"/>
    </row>
    <row r="473" spans="22:27" x14ac:dyDescent="0.25">
      <c r="V473" s="52"/>
      <c r="W473" s="1"/>
      <c r="X473" s="1"/>
      <c r="Y473" s="1"/>
      <c r="Z473" s="1"/>
      <c r="AA473" s="1"/>
    </row>
    <row r="474" spans="22:27" x14ac:dyDescent="0.25">
      <c r="V474" s="52"/>
      <c r="W474" s="1"/>
      <c r="X474" s="1"/>
      <c r="Y474" s="1"/>
      <c r="Z474" s="1"/>
      <c r="AA474" s="1"/>
    </row>
    <row r="475" spans="22:27" x14ac:dyDescent="0.25">
      <c r="V475" s="52"/>
      <c r="W475" s="1"/>
      <c r="X475" s="1"/>
      <c r="Y475" s="1"/>
      <c r="Z475" s="1"/>
      <c r="AA475" s="1"/>
    </row>
    <row r="476" spans="22:27" x14ac:dyDescent="0.25">
      <c r="V476" s="52"/>
      <c r="W476" s="1"/>
      <c r="X476" s="1"/>
      <c r="Y476" s="1"/>
      <c r="Z476" s="1"/>
      <c r="AA476" s="1"/>
    </row>
    <row r="477" spans="22:27" x14ac:dyDescent="0.25">
      <c r="V477" s="52"/>
      <c r="W477" s="1"/>
      <c r="X477" s="1"/>
      <c r="Y477" s="1"/>
      <c r="Z477" s="1"/>
      <c r="AA477" s="1"/>
    </row>
    <row r="478" spans="22:27" x14ac:dyDescent="0.25">
      <c r="V478" s="52"/>
      <c r="W478" s="1"/>
      <c r="X478" s="1"/>
      <c r="Y478" s="1"/>
      <c r="Z478" s="1"/>
      <c r="AA478" s="1"/>
    </row>
    <row r="479" spans="22:27" x14ac:dyDescent="0.25">
      <c r="V479" s="52"/>
      <c r="W479" s="1"/>
      <c r="X479" s="1"/>
      <c r="Y479" s="1"/>
      <c r="Z479" s="1"/>
      <c r="AA479" s="1"/>
    </row>
    <row r="480" spans="22:27" x14ac:dyDescent="0.25">
      <c r="V480" s="52"/>
      <c r="W480" s="1"/>
      <c r="X480" s="1"/>
      <c r="Y480" s="1"/>
      <c r="Z480" s="1"/>
      <c r="AA480" s="1"/>
    </row>
    <row r="481" spans="22:27" x14ac:dyDescent="0.25">
      <c r="V481" s="52"/>
      <c r="W481" s="1"/>
      <c r="X481" s="1"/>
      <c r="Y481" s="1"/>
      <c r="Z481" s="1"/>
      <c r="AA481" s="1"/>
    </row>
    <row r="482" spans="22:27" x14ac:dyDescent="0.25">
      <c r="V482" s="52"/>
      <c r="W482" s="1"/>
      <c r="X482" s="1"/>
      <c r="Y482" s="1"/>
      <c r="Z482" s="1"/>
      <c r="AA482" s="1"/>
    </row>
    <row r="483" spans="22:27" x14ac:dyDescent="0.25">
      <c r="V483" s="52"/>
      <c r="W483" s="1"/>
      <c r="X483" s="1"/>
      <c r="Y483" s="1"/>
      <c r="Z483" s="1"/>
      <c r="AA483" s="1"/>
    </row>
    <row r="484" spans="22:27" x14ac:dyDescent="0.25">
      <c r="V484" s="52"/>
      <c r="W484" s="1"/>
      <c r="X484" s="1"/>
      <c r="Y484" s="1"/>
      <c r="Z484" s="1"/>
      <c r="AA484" s="1"/>
    </row>
    <row r="485" spans="22:27" x14ac:dyDescent="0.25">
      <c r="V485" s="52"/>
      <c r="W485" s="1"/>
      <c r="X485" s="1"/>
      <c r="Y485" s="1"/>
      <c r="Z485" s="1"/>
      <c r="AA485" s="1"/>
    </row>
    <row r="486" spans="22:27" x14ac:dyDescent="0.25">
      <c r="V486" s="52"/>
      <c r="W486" s="1"/>
      <c r="X486" s="1"/>
      <c r="Y486" s="1"/>
      <c r="Z486" s="1"/>
      <c r="AA486" s="1"/>
    </row>
    <row r="487" spans="22:27" x14ac:dyDescent="0.25">
      <c r="V487" s="52"/>
      <c r="W487" s="1"/>
      <c r="X487" s="1"/>
      <c r="Y487" s="1"/>
      <c r="Z487" s="1"/>
      <c r="AA487" s="1"/>
    </row>
    <row r="488" spans="22:27" x14ac:dyDescent="0.25">
      <c r="V488" s="52"/>
      <c r="W488" s="1"/>
      <c r="X488" s="1"/>
      <c r="Y488" s="1"/>
      <c r="Z488" s="1"/>
      <c r="AA488" s="1"/>
    </row>
    <row r="489" spans="22:27" x14ac:dyDescent="0.25">
      <c r="V489" s="52"/>
      <c r="W489" s="1"/>
      <c r="X489" s="1"/>
      <c r="Y489" s="1"/>
      <c r="Z489" s="1"/>
      <c r="AA489" s="1"/>
    </row>
    <row r="490" spans="22:27" x14ac:dyDescent="0.25">
      <c r="V490" s="52"/>
      <c r="W490" s="1"/>
      <c r="X490" s="1"/>
      <c r="Y490" s="1"/>
      <c r="Z490" s="1"/>
      <c r="AA490" s="1"/>
    </row>
    <row r="491" spans="22:27" x14ac:dyDescent="0.25">
      <c r="V491" s="52"/>
      <c r="W491" s="1"/>
      <c r="X491" s="1"/>
      <c r="Y491" s="1"/>
      <c r="Z491" s="1"/>
      <c r="AA491" s="1"/>
    </row>
    <row r="492" spans="22:27" x14ac:dyDescent="0.25">
      <c r="V492" s="52"/>
      <c r="W492" s="1"/>
      <c r="X492" s="1"/>
      <c r="Y492" s="1"/>
      <c r="Z492" s="1"/>
      <c r="AA492" s="1"/>
    </row>
    <row r="493" spans="22:27" x14ac:dyDescent="0.25">
      <c r="V493" s="52"/>
      <c r="W493" s="1"/>
      <c r="X493" s="1"/>
      <c r="Y493" s="1"/>
      <c r="Z493" s="1"/>
      <c r="AA493" s="1"/>
    </row>
    <row r="494" spans="22:27" x14ac:dyDescent="0.25">
      <c r="V494" s="52"/>
      <c r="W494" s="1"/>
      <c r="X494" s="1"/>
      <c r="Y494" s="1"/>
      <c r="Z494" s="1"/>
      <c r="AA494" s="1"/>
    </row>
    <row r="495" spans="22:27" x14ac:dyDescent="0.25">
      <c r="V495" s="52"/>
      <c r="W495" s="1"/>
      <c r="X495" s="1"/>
      <c r="Y495" s="1"/>
      <c r="Z495" s="1"/>
      <c r="AA495" s="1"/>
    </row>
    <row r="496" spans="22:27" x14ac:dyDescent="0.25">
      <c r="V496" s="52"/>
      <c r="W496" s="1"/>
      <c r="X496" s="1"/>
      <c r="Y496" s="1"/>
      <c r="Z496" s="1"/>
      <c r="AA496" s="1"/>
    </row>
    <row r="497" spans="22:27" x14ac:dyDescent="0.25">
      <c r="V497" s="52"/>
      <c r="W497" s="1"/>
      <c r="X497" s="1"/>
      <c r="Y497" s="1"/>
      <c r="Z497" s="1"/>
      <c r="AA497" s="1"/>
    </row>
    <row r="498" spans="22:27" x14ac:dyDescent="0.25">
      <c r="V498" s="52"/>
      <c r="W498" s="1"/>
      <c r="X498" s="1"/>
      <c r="Y498" s="1"/>
      <c r="Z498" s="1"/>
      <c r="AA498" s="1"/>
    </row>
    <row r="499" spans="22:27" x14ac:dyDescent="0.25">
      <c r="V499" s="52"/>
      <c r="W499" s="1"/>
      <c r="X499" s="1"/>
      <c r="Y499" s="1"/>
      <c r="Z499" s="1"/>
      <c r="AA499" s="1"/>
    </row>
    <row r="500" spans="22:27" x14ac:dyDescent="0.25">
      <c r="V500" s="52"/>
      <c r="W500" s="1"/>
      <c r="X500" s="1"/>
      <c r="Y500" s="1"/>
      <c r="Z500" s="1"/>
      <c r="AA500" s="1"/>
    </row>
    <row r="501" spans="22:27" x14ac:dyDescent="0.25">
      <c r="V501" s="52"/>
      <c r="W501" s="1"/>
      <c r="X501" s="1"/>
      <c r="Y501" s="1"/>
      <c r="Z501" s="1"/>
      <c r="AA501" s="1"/>
    </row>
    <row r="502" spans="22:27" x14ac:dyDescent="0.25">
      <c r="V502" s="52"/>
      <c r="W502" s="1"/>
      <c r="X502" s="1"/>
      <c r="Y502" s="1"/>
      <c r="Z502" s="1"/>
      <c r="AA502" s="1"/>
    </row>
    <row r="503" spans="22:27" x14ac:dyDescent="0.25">
      <c r="V503" s="52"/>
      <c r="W503" s="1"/>
      <c r="X503" s="1"/>
      <c r="Y503" s="1"/>
      <c r="Z503" s="1"/>
      <c r="AA503" s="1"/>
    </row>
    <row r="504" spans="22:27" x14ac:dyDescent="0.25">
      <c r="V504" s="52"/>
      <c r="W504" s="1"/>
      <c r="X504" s="1"/>
      <c r="Y504" s="1"/>
      <c r="Z504" s="1"/>
      <c r="AA504" s="1"/>
    </row>
    <row r="505" spans="22:27" x14ac:dyDescent="0.25">
      <c r="V505" s="52"/>
      <c r="W505" s="1"/>
      <c r="X505" s="1"/>
      <c r="Y505" s="1"/>
      <c r="Z505" s="1"/>
      <c r="AA505" s="1"/>
    </row>
    <row r="506" spans="22:27" x14ac:dyDescent="0.25">
      <c r="V506" s="52"/>
      <c r="W506" s="1"/>
      <c r="X506" s="1"/>
      <c r="Y506" s="1"/>
      <c r="Z506" s="1"/>
      <c r="AA506" s="1"/>
    </row>
    <row r="507" spans="22:27" x14ac:dyDescent="0.25">
      <c r="V507" s="52"/>
      <c r="W507" s="1"/>
      <c r="X507" s="1"/>
      <c r="Y507" s="1"/>
      <c r="Z507" s="1"/>
      <c r="AA507" s="1"/>
    </row>
    <row r="508" spans="22:27" x14ac:dyDescent="0.25">
      <c r="V508" s="52"/>
      <c r="W508" s="1"/>
      <c r="X508" s="1"/>
      <c r="Y508" s="1"/>
      <c r="Z508" s="1"/>
      <c r="AA508" s="1"/>
    </row>
    <row r="509" spans="22:27" x14ac:dyDescent="0.25">
      <c r="V509" s="52"/>
      <c r="W509" s="1"/>
      <c r="X509" s="1"/>
      <c r="Y509" s="1"/>
      <c r="Z509" s="1"/>
      <c r="AA509" s="1"/>
    </row>
    <row r="510" spans="22:27" x14ac:dyDescent="0.25">
      <c r="V510" s="52"/>
      <c r="W510" s="1"/>
      <c r="X510" s="1"/>
      <c r="Y510" s="1"/>
      <c r="Z510" s="1"/>
      <c r="AA510" s="1"/>
    </row>
    <row r="511" spans="22:27" x14ac:dyDescent="0.25">
      <c r="V511" s="52"/>
      <c r="W511" s="1"/>
      <c r="X511" s="1"/>
      <c r="Y511" s="1"/>
      <c r="Z511" s="1"/>
      <c r="AA511" s="1"/>
    </row>
    <row r="512" spans="22:27" x14ac:dyDescent="0.25">
      <c r="V512" s="52"/>
      <c r="W512" s="1"/>
      <c r="X512" s="1"/>
      <c r="Y512" s="1"/>
      <c r="Z512" s="1"/>
      <c r="AA512" s="1"/>
    </row>
    <row r="513" spans="22:27" x14ac:dyDescent="0.25">
      <c r="V513" s="52"/>
      <c r="W513" s="1"/>
      <c r="X513" s="1"/>
      <c r="Y513" s="1"/>
      <c r="Z513" s="1"/>
      <c r="AA513" s="1"/>
    </row>
    <row r="514" spans="22:27" x14ac:dyDescent="0.25">
      <c r="V514" s="52"/>
      <c r="W514" s="1"/>
      <c r="X514" s="1"/>
      <c r="Y514" s="1"/>
      <c r="Z514" s="1"/>
      <c r="AA514" s="1"/>
    </row>
    <row r="515" spans="22:27" x14ac:dyDescent="0.25">
      <c r="V515" s="52"/>
      <c r="W515" s="1"/>
      <c r="X515" s="1"/>
      <c r="Y515" s="1"/>
      <c r="Z515" s="1"/>
      <c r="AA515" s="1"/>
    </row>
    <row r="516" spans="22:27" x14ac:dyDescent="0.25">
      <c r="V516" s="52"/>
      <c r="W516" s="1"/>
      <c r="X516" s="1"/>
      <c r="Y516" s="1"/>
      <c r="Z516" s="1"/>
      <c r="AA516" s="1"/>
    </row>
    <row r="517" spans="22:27" x14ac:dyDescent="0.25">
      <c r="V517" s="52"/>
      <c r="W517" s="1"/>
      <c r="X517" s="1"/>
      <c r="Y517" s="1"/>
      <c r="Z517" s="1"/>
      <c r="AA517" s="1"/>
    </row>
    <row r="518" spans="22:27" x14ac:dyDescent="0.25">
      <c r="V518" s="52"/>
      <c r="W518" s="1"/>
      <c r="X518" s="1"/>
      <c r="Y518" s="1"/>
      <c r="Z518" s="1"/>
      <c r="AA518" s="1"/>
    </row>
    <row r="519" spans="22:27" x14ac:dyDescent="0.25">
      <c r="V519" s="52"/>
      <c r="W519" s="1"/>
      <c r="X519" s="1"/>
      <c r="Y519" s="1"/>
      <c r="Z519" s="1"/>
      <c r="AA519" s="1"/>
    </row>
    <row r="520" spans="22:27" x14ac:dyDescent="0.25">
      <c r="V520" s="52"/>
      <c r="W520" s="1"/>
      <c r="X520" s="1"/>
      <c r="Y520" s="1"/>
      <c r="Z520" s="1"/>
      <c r="AA520" s="1"/>
    </row>
    <row r="521" spans="22:27" x14ac:dyDescent="0.25">
      <c r="V521" s="52"/>
      <c r="W521" s="1"/>
      <c r="X521" s="1"/>
      <c r="Y521" s="1"/>
      <c r="Z521" s="1"/>
      <c r="AA521" s="1"/>
    </row>
    <row r="522" spans="22:27" x14ac:dyDescent="0.25">
      <c r="V522" s="52"/>
      <c r="W522" s="1"/>
      <c r="X522" s="1"/>
      <c r="Y522" s="1"/>
      <c r="Z522" s="1"/>
      <c r="AA522" s="1"/>
    </row>
    <row r="523" spans="22:27" x14ac:dyDescent="0.25">
      <c r="V523" s="52"/>
      <c r="W523" s="1"/>
      <c r="X523" s="1"/>
      <c r="Y523" s="1"/>
      <c r="Z523" s="1"/>
      <c r="AA523" s="1"/>
    </row>
    <row r="524" spans="22:27" x14ac:dyDescent="0.25">
      <c r="V524" s="52"/>
      <c r="W524" s="1"/>
      <c r="X524" s="1"/>
      <c r="Y524" s="1"/>
      <c r="Z524" s="1"/>
      <c r="AA524" s="1"/>
    </row>
    <row r="525" spans="22:27" x14ac:dyDescent="0.25">
      <c r="V525" s="52"/>
      <c r="W525" s="1"/>
      <c r="X525" s="1"/>
      <c r="Y525" s="1"/>
      <c r="Z525" s="1"/>
      <c r="AA525" s="1"/>
    </row>
    <row r="526" spans="22:27" x14ac:dyDescent="0.25">
      <c r="V526" s="52"/>
      <c r="W526" s="1"/>
      <c r="X526" s="1"/>
      <c r="Y526" s="1"/>
      <c r="Z526" s="1"/>
      <c r="AA526" s="1"/>
    </row>
    <row r="527" spans="22:27" x14ac:dyDescent="0.25">
      <c r="V527" s="52"/>
      <c r="W527" s="1"/>
      <c r="X527" s="1"/>
      <c r="Y527" s="1"/>
      <c r="Z527" s="1"/>
      <c r="AA527" s="1"/>
    </row>
    <row r="528" spans="22:27" x14ac:dyDescent="0.25">
      <c r="V528" s="52"/>
      <c r="W528" s="1"/>
      <c r="X528" s="1"/>
      <c r="Y528" s="1"/>
      <c r="Z528" s="1"/>
      <c r="AA528" s="1"/>
    </row>
    <row r="529" spans="22:27" x14ac:dyDescent="0.25">
      <c r="V529" s="52"/>
      <c r="W529" s="1"/>
      <c r="X529" s="1"/>
      <c r="Y529" s="1"/>
      <c r="Z529" s="1"/>
      <c r="AA529" s="1"/>
    </row>
    <row r="530" spans="22:27" x14ac:dyDescent="0.25">
      <c r="V530" s="52"/>
      <c r="W530" s="1"/>
      <c r="X530" s="1"/>
      <c r="Y530" s="1"/>
      <c r="Z530" s="1"/>
      <c r="AA530" s="1"/>
    </row>
    <row r="531" spans="22:27" x14ac:dyDescent="0.25">
      <c r="V531" s="52"/>
      <c r="W531" s="1"/>
      <c r="X531" s="1"/>
      <c r="Y531" s="1"/>
      <c r="Z531" s="1"/>
      <c r="AA531" s="1"/>
    </row>
    <row r="532" spans="22:27" x14ac:dyDescent="0.25">
      <c r="V532" s="52"/>
      <c r="W532" s="1"/>
      <c r="X532" s="1"/>
      <c r="Y532" s="1"/>
      <c r="Z532" s="1"/>
      <c r="AA532" s="1"/>
    </row>
    <row r="533" spans="22:27" x14ac:dyDescent="0.25">
      <c r="V533" s="52"/>
      <c r="W533" s="1"/>
      <c r="X533" s="1"/>
      <c r="Y533" s="1"/>
      <c r="Z533" s="1"/>
      <c r="AA533" s="1"/>
    </row>
    <row r="534" spans="22:27" x14ac:dyDescent="0.25">
      <c r="V534" s="52"/>
      <c r="W534" s="1"/>
      <c r="X534" s="1"/>
      <c r="Y534" s="1"/>
      <c r="Z534" s="1"/>
      <c r="AA534" s="1"/>
    </row>
    <row r="535" spans="22:27" x14ac:dyDescent="0.25">
      <c r="V535" s="52"/>
      <c r="W535" s="1"/>
      <c r="X535" s="1"/>
      <c r="Y535" s="1"/>
      <c r="Z535" s="1"/>
      <c r="AA535" s="1"/>
    </row>
    <row r="536" spans="22:27" x14ac:dyDescent="0.25">
      <c r="V536" s="52"/>
      <c r="W536" s="1"/>
      <c r="X536" s="1"/>
      <c r="Y536" s="1"/>
      <c r="Z536" s="1"/>
      <c r="AA536" s="1"/>
    </row>
    <row r="537" spans="22:27" x14ac:dyDescent="0.25">
      <c r="V537" s="52"/>
      <c r="W537" s="1"/>
      <c r="X537" s="1"/>
      <c r="Y537" s="1"/>
      <c r="Z537" s="1"/>
      <c r="AA537" s="1"/>
    </row>
    <row r="538" spans="22:27" x14ac:dyDescent="0.25">
      <c r="V538" s="52"/>
      <c r="W538" s="1"/>
      <c r="X538" s="1"/>
      <c r="Y538" s="1"/>
      <c r="Z538" s="1"/>
      <c r="AA538" s="1"/>
    </row>
    <row r="539" spans="22:27" x14ac:dyDescent="0.25">
      <c r="V539" s="52"/>
      <c r="W539" s="1"/>
      <c r="X539" s="1"/>
      <c r="Y539" s="1"/>
      <c r="Z539" s="1"/>
      <c r="AA539" s="1"/>
    </row>
    <row r="540" spans="22:27" x14ac:dyDescent="0.25">
      <c r="V540" s="52"/>
      <c r="W540" s="1"/>
      <c r="X540" s="1"/>
      <c r="Y540" s="1"/>
      <c r="Z540" s="1"/>
      <c r="AA540" s="1"/>
    </row>
    <row r="541" spans="22:27" x14ac:dyDescent="0.25">
      <c r="V541" s="52"/>
      <c r="W541" s="1"/>
      <c r="X541" s="1"/>
      <c r="Y541" s="1"/>
      <c r="Z541" s="1"/>
      <c r="AA541" s="1"/>
    </row>
    <row r="542" spans="22:27" x14ac:dyDescent="0.25">
      <c r="V542" s="52"/>
      <c r="W542" s="1"/>
      <c r="X542" s="1"/>
      <c r="Y542" s="1"/>
      <c r="Z542" s="1"/>
      <c r="AA542" s="1"/>
    </row>
    <row r="543" spans="22:27" x14ac:dyDescent="0.25">
      <c r="V543" s="52"/>
      <c r="W543" s="1"/>
      <c r="X543" s="1"/>
      <c r="Y543" s="1"/>
      <c r="Z543" s="1"/>
      <c r="AA543" s="1"/>
    </row>
    <row r="544" spans="22:27" x14ac:dyDescent="0.25">
      <c r="V544" s="52"/>
      <c r="W544" s="1"/>
      <c r="X544" s="1"/>
      <c r="Y544" s="1"/>
      <c r="Z544" s="1"/>
      <c r="AA544" s="1"/>
    </row>
    <row r="545" spans="22:27" x14ac:dyDescent="0.25">
      <c r="V545" s="52"/>
      <c r="W545" s="1"/>
      <c r="X545" s="1"/>
      <c r="Y545" s="1"/>
      <c r="Z545" s="1"/>
      <c r="AA545" s="1"/>
    </row>
    <row r="546" spans="22:27" x14ac:dyDescent="0.25">
      <c r="V546" s="52"/>
      <c r="W546" s="1"/>
      <c r="X546" s="1"/>
      <c r="Y546" s="1"/>
      <c r="Z546" s="1"/>
      <c r="AA546" s="1"/>
    </row>
    <row r="547" spans="22:27" x14ac:dyDescent="0.25">
      <c r="V547" s="52"/>
      <c r="W547" s="1"/>
      <c r="X547" s="1"/>
      <c r="Y547" s="1"/>
      <c r="Z547" s="1"/>
      <c r="AA547" s="1"/>
    </row>
    <row r="548" spans="22:27" x14ac:dyDescent="0.25">
      <c r="V548" s="52"/>
      <c r="W548" s="1"/>
      <c r="X548" s="1"/>
      <c r="Y548" s="1"/>
      <c r="Z548" s="1"/>
      <c r="AA548" s="1"/>
    </row>
    <row r="549" spans="22:27" x14ac:dyDescent="0.25">
      <c r="V549" s="52"/>
      <c r="W549" s="1"/>
      <c r="X549" s="1"/>
      <c r="Y549" s="1"/>
      <c r="Z549" s="1"/>
      <c r="AA549" s="1"/>
    </row>
    <row r="550" spans="22:27" x14ac:dyDescent="0.25">
      <c r="V550" s="52"/>
      <c r="W550" s="1"/>
      <c r="X550" s="1"/>
      <c r="Y550" s="1"/>
      <c r="Z550" s="1"/>
      <c r="AA550" s="1"/>
    </row>
    <row r="551" spans="22:27" x14ac:dyDescent="0.25">
      <c r="V551" s="52"/>
      <c r="W551" s="1"/>
      <c r="X551" s="1"/>
      <c r="Y551" s="1"/>
      <c r="Z551" s="1"/>
      <c r="AA551" s="1"/>
    </row>
    <row r="552" spans="22:27" x14ac:dyDescent="0.25">
      <c r="V552" s="52"/>
      <c r="W552" s="1"/>
      <c r="X552" s="1"/>
      <c r="Y552" s="1"/>
      <c r="Z552" s="1"/>
      <c r="AA552" s="1"/>
    </row>
    <row r="553" spans="22:27" x14ac:dyDescent="0.25">
      <c r="V553" s="52"/>
      <c r="W553" s="1"/>
      <c r="X553" s="1"/>
      <c r="Y553" s="1"/>
      <c r="Z553" s="1"/>
      <c r="AA553" s="1"/>
    </row>
    <row r="554" spans="22:27" x14ac:dyDescent="0.25">
      <c r="V554" s="52"/>
      <c r="W554" s="1"/>
      <c r="X554" s="1"/>
      <c r="Y554" s="1"/>
      <c r="Z554" s="1"/>
      <c r="AA554" s="1"/>
    </row>
    <row r="555" spans="22:27" x14ac:dyDescent="0.25">
      <c r="V555" s="52"/>
      <c r="W555" s="1"/>
      <c r="X555" s="1"/>
      <c r="Y555" s="1"/>
      <c r="Z555" s="1"/>
      <c r="AA555" s="1"/>
    </row>
    <row r="556" spans="22:27" x14ac:dyDescent="0.25">
      <c r="V556" s="52"/>
      <c r="W556" s="1"/>
      <c r="X556" s="1"/>
      <c r="Y556" s="1"/>
      <c r="Z556" s="1"/>
      <c r="AA556" s="1"/>
    </row>
    <row r="557" spans="22:27" x14ac:dyDescent="0.25">
      <c r="V557" s="52"/>
      <c r="W557" s="1"/>
      <c r="X557" s="1"/>
      <c r="Y557" s="1"/>
      <c r="Z557" s="1"/>
      <c r="AA557" s="1"/>
    </row>
    <row r="558" spans="22:27" x14ac:dyDescent="0.25">
      <c r="V558" s="52"/>
      <c r="W558" s="1"/>
      <c r="X558" s="1"/>
      <c r="Y558" s="1"/>
      <c r="Z558" s="1"/>
      <c r="AA558" s="1"/>
    </row>
    <row r="559" spans="22:27" x14ac:dyDescent="0.25">
      <c r="V559" s="52"/>
      <c r="W559" s="1"/>
      <c r="X559" s="1"/>
      <c r="Y559" s="1"/>
      <c r="Z559" s="1"/>
      <c r="AA559" s="1"/>
    </row>
    <row r="560" spans="22:27" x14ac:dyDescent="0.25">
      <c r="V560" s="52"/>
      <c r="W560" s="1"/>
      <c r="X560" s="1"/>
      <c r="Y560" s="1"/>
      <c r="Z560" s="1"/>
      <c r="AA560" s="1"/>
    </row>
    <row r="561" spans="22:27" x14ac:dyDescent="0.25">
      <c r="V561" s="52"/>
      <c r="W561" s="1"/>
      <c r="X561" s="1"/>
      <c r="Y561" s="1"/>
      <c r="Z561" s="1"/>
      <c r="AA561" s="1"/>
    </row>
    <row r="562" spans="22:27" x14ac:dyDescent="0.25">
      <c r="V562" s="52"/>
      <c r="W562" s="1"/>
      <c r="X562" s="1"/>
      <c r="Y562" s="1"/>
      <c r="Z562" s="1"/>
      <c r="AA562" s="1"/>
    </row>
    <row r="563" spans="22:27" x14ac:dyDescent="0.25">
      <c r="V563" s="52"/>
      <c r="W563" s="1"/>
      <c r="X563" s="1"/>
      <c r="Y563" s="1"/>
      <c r="Z563" s="1"/>
      <c r="AA563" s="1"/>
    </row>
    <row r="564" spans="22:27" x14ac:dyDescent="0.25">
      <c r="V564" s="52"/>
      <c r="W564" s="1"/>
      <c r="X564" s="1"/>
      <c r="Y564" s="1"/>
      <c r="Z564" s="1"/>
      <c r="AA564" s="1"/>
    </row>
    <row r="565" spans="22:27" x14ac:dyDescent="0.25">
      <c r="V565" s="52"/>
      <c r="W565" s="1"/>
      <c r="X565" s="1"/>
      <c r="Y565" s="1"/>
      <c r="Z565" s="1"/>
      <c r="AA565" s="1"/>
    </row>
    <row r="566" spans="22:27" x14ac:dyDescent="0.25">
      <c r="V566" s="52"/>
      <c r="W566" s="1"/>
      <c r="X566" s="1"/>
      <c r="Y566" s="1"/>
      <c r="Z566" s="1"/>
      <c r="AA566" s="1"/>
    </row>
    <row r="567" spans="22:27" x14ac:dyDescent="0.25">
      <c r="V567" s="52"/>
      <c r="W567" s="1"/>
      <c r="X567" s="1"/>
      <c r="Y567" s="1"/>
      <c r="Z567" s="1"/>
      <c r="AA567" s="1"/>
    </row>
    <row r="568" spans="22:27" x14ac:dyDescent="0.25">
      <c r="V568" s="52"/>
      <c r="W568" s="1"/>
      <c r="X568" s="1"/>
      <c r="Y568" s="1"/>
      <c r="Z568" s="1"/>
      <c r="AA568" s="1"/>
    </row>
    <row r="569" spans="22:27" x14ac:dyDescent="0.25">
      <c r="V569" s="52"/>
      <c r="W569" s="1"/>
      <c r="X569" s="1"/>
      <c r="Y569" s="1"/>
      <c r="Z569" s="1"/>
      <c r="AA569" s="1"/>
    </row>
    <row r="570" spans="22:27" x14ac:dyDescent="0.25">
      <c r="V570" s="52"/>
      <c r="W570" s="1"/>
      <c r="X570" s="1"/>
      <c r="Y570" s="1"/>
      <c r="Z570" s="1"/>
      <c r="AA570" s="1"/>
    </row>
    <row r="571" spans="22:27" x14ac:dyDescent="0.25">
      <c r="V571" s="52"/>
      <c r="W571" s="1"/>
      <c r="X571" s="1"/>
      <c r="Y571" s="1"/>
      <c r="Z571" s="1"/>
      <c r="AA571" s="1"/>
    </row>
    <row r="572" spans="22:27" x14ac:dyDescent="0.25">
      <c r="V572" s="52"/>
      <c r="W572" s="1"/>
      <c r="X572" s="1"/>
      <c r="Y572" s="1"/>
      <c r="Z572" s="1"/>
      <c r="AA572" s="1"/>
    </row>
    <row r="573" spans="22:27" x14ac:dyDescent="0.25">
      <c r="V573" s="52"/>
      <c r="W573" s="1"/>
      <c r="X573" s="1"/>
      <c r="Y573" s="1"/>
      <c r="Z573" s="1"/>
      <c r="AA573" s="1"/>
    </row>
    <row r="574" spans="22:27" x14ac:dyDescent="0.25">
      <c r="V574" s="52"/>
      <c r="W574" s="1"/>
      <c r="X574" s="1"/>
      <c r="Y574" s="1"/>
      <c r="Z574" s="1"/>
      <c r="AA574" s="1"/>
    </row>
    <row r="575" spans="22:27" x14ac:dyDescent="0.25">
      <c r="V575" s="52"/>
      <c r="W575" s="1"/>
      <c r="X575" s="1"/>
      <c r="Y575" s="1"/>
      <c r="Z575" s="1"/>
      <c r="AA575" s="1"/>
    </row>
    <row r="576" spans="22:27" x14ac:dyDescent="0.25">
      <c r="V576" s="52"/>
      <c r="W576" s="1"/>
      <c r="X576" s="1"/>
      <c r="Y576" s="1"/>
      <c r="Z576" s="1"/>
      <c r="AA576" s="1"/>
    </row>
    <row r="577" spans="22:27" x14ac:dyDescent="0.25">
      <c r="V577" s="52"/>
      <c r="W577" s="1"/>
      <c r="X577" s="1"/>
      <c r="Y577" s="1"/>
      <c r="Z577" s="1"/>
      <c r="AA577" s="1"/>
    </row>
    <row r="578" spans="22:27" x14ac:dyDescent="0.25">
      <c r="V578" s="52"/>
      <c r="W578" s="1"/>
      <c r="X578" s="1"/>
      <c r="Y578" s="1"/>
      <c r="Z578" s="1"/>
      <c r="AA578" s="1"/>
    </row>
    <row r="579" spans="22:27" x14ac:dyDescent="0.25">
      <c r="V579" s="52"/>
      <c r="W579" s="1"/>
      <c r="X579" s="1"/>
      <c r="Y579" s="1"/>
      <c r="Z579" s="1"/>
      <c r="AA579" s="1"/>
    </row>
    <row r="580" spans="22:27" x14ac:dyDescent="0.25">
      <c r="V580" s="52"/>
      <c r="W580" s="1"/>
      <c r="X580" s="1"/>
      <c r="Y580" s="1"/>
      <c r="Z580" s="1"/>
      <c r="AA580" s="1"/>
    </row>
    <row r="581" spans="22:27" x14ac:dyDescent="0.25">
      <c r="V581" s="52"/>
      <c r="W581" s="1"/>
      <c r="X581" s="1"/>
      <c r="Y581" s="1"/>
      <c r="Z581" s="1"/>
      <c r="AA581" s="1"/>
    </row>
    <row r="582" spans="22:27" x14ac:dyDescent="0.25">
      <c r="V582" s="52"/>
      <c r="W582" s="1"/>
      <c r="X582" s="1"/>
      <c r="Y582" s="1"/>
      <c r="Z582" s="1"/>
      <c r="AA582" s="1"/>
    </row>
    <row r="583" spans="22:27" x14ac:dyDescent="0.25">
      <c r="V583" s="52"/>
      <c r="W583" s="1"/>
      <c r="X583" s="1"/>
      <c r="Y583" s="1"/>
      <c r="Z583" s="1"/>
      <c r="AA583" s="1"/>
    </row>
    <row r="584" spans="22:27" x14ac:dyDescent="0.25">
      <c r="V584" s="52"/>
      <c r="W584" s="1"/>
      <c r="X584" s="1"/>
      <c r="Y584" s="1"/>
      <c r="Z584" s="1"/>
      <c r="AA584" s="1"/>
    </row>
    <row r="585" spans="22:27" x14ac:dyDescent="0.25">
      <c r="V585" s="52"/>
      <c r="W585" s="1"/>
      <c r="X585" s="1"/>
      <c r="Y585" s="1"/>
      <c r="Z585" s="1"/>
      <c r="AA585" s="1"/>
    </row>
    <row r="586" spans="22:27" x14ac:dyDescent="0.25">
      <c r="V586" s="52"/>
      <c r="W586" s="1"/>
      <c r="X586" s="1"/>
      <c r="Y586" s="1"/>
      <c r="Z586" s="1"/>
      <c r="AA586" s="1"/>
    </row>
    <row r="587" spans="22:27" x14ac:dyDescent="0.25">
      <c r="V587" s="52"/>
      <c r="W587" s="1"/>
      <c r="X587" s="1"/>
      <c r="Y587" s="1"/>
      <c r="Z587" s="1"/>
      <c r="AA587" s="1"/>
    </row>
    <row r="588" spans="22:27" x14ac:dyDescent="0.25">
      <c r="V588" s="52"/>
      <c r="W588" s="1"/>
      <c r="X588" s="1"/>
      <c r="Y588" s="1"/>
      <c r="Z588" s="1"/>
      <c r="AA588" s="1"/>
    </row>
    <row r="589" spans="22:27" x14ac:dyDescent="0.25">
      <c r="V589" s="52"/>
      <c r="W589" s="1"/>
      <c r="X589" s="1"/>
      <c r="Y589" s="1"/>
      <c r="Z589" s="1"/>
      <c r="AA589" s="1"/>
    </row>
    <row r="590" spans="22:27" x14ac:dyDescent="0.25">
      <c r="V590" s="52"/>
      <c r="W590" s="1"/>
      <c r="X590" s="1"/>
      <c r="Y590" s="1"/>
      <c r="Z590" s="1"/>
      <c r="AA590" s="1"/>
    </row>
    <row r="591" spans="22:27" x14ac:dyDescent="0.25">
      <c r="V591" s="52"/>
      <c r="W591" s="1"/>
      <c r="X591" s="1"/>
      <c r="Y591" s="1"/>
      <c r="Z591" s="1"/>
      <c r="AA591" s="1"/>
    </row>
    <row r="592" spans="22:27" x14ac:dyDescent="0.25">
      <c r="V592" s="52"/>
      <c r="W592" s="1"/>
      <c r="X592" s="1"/>
      <c r="Y592" s="1"/>
      <c r="Z592" s="1"/>
      <c r="AA592" s="1"/>
    </row>
    <row r="593" spans="22:27" x14ac:dyDescent="0.25">
      <c r="V593" s="52"/>
      <c r="W593" s="1"/>
      <c r="X593" s="1"/>
      <c r="Y593" s="1"/>
      <c r="Z593" s="1"/>
      <c r="AA593" s="1"/>
    </row>
    <row r="594" spans="22:27" x14ac:dyDescent="0.25">
      <c r="V594" s="52"/>
      <c r="W594" s="1"/>
      <c r="X594" s="1"/>
      <c r="Y594" s="1"/>
      <c r="Z594" s="1"/>
      <c r="AA594" s="1"/>
    </row>
    <row r="595" spans="22:27" x14ac:dyDescent="0.25">
      <c r="V595" s="52"/>
      <c r="W595" s="1"/>
      <c r="X595" s="1"/>
      <c r="Y595" s="1"/>
      <c r="Z595" s="1"/>
      <c r="AA595" s="1"/>
    </row>
    <row r="596" spans="22:27" x14ac:dyDescent="0.25">
      <c r="V596" s="52"/>
      <c r="W596" s="1"/>
      <c r="X596" s="1"/>
      <c r="Y596" s="1"/>
      <c r="Z596" s="1"/>
      <c r="AA596" s="1"/>
    </row>
    <row r="597" spans="22:27" x14ac:dyDescent="0.25">
      <c r="V597" s="52"/>
      <c r="W597" s="1"/>
      <c r="X597" s="1"/>
      <c r="Y597" s="1"/>
      <c r="Z597" s="1"/>
      <c r="AA597" s="1"/>
    </row>
    <row r="598" spans="22:27" x14ac:dyDescent="0.25">
      <c r="V598" s="52"/>
      <c r="W598" s="1"/>
      <c r="X598" s="1"/>
      <c r="Y598" s="1"/>
      <c r="Z598" s="1"/>
      <c r="AA598" s="1"/>
    </row>
    <row r="599" spans="22:27" x14ac:dyDescent="0.25">
      <c r="V599" s="52"/>
      <c r="W599" s="1"/>
      <c r="X599" s="1"/>
      <c r="Y599" s="1"/>
      <c r="Z599" s="1"/>
      <c r="AA599" s="1"/>
    </row>
    <row r="600" spans="22:27" x14ac:dyDescent="0.25">
      <c r="V600" s="52"/>
      <c r="W600" s="1"/>
      <c r="X600" s="1"/>
      <c r="Y600" s="1"/>
      <c r="Z600" s="1"/>
      <c r="AA600" s="1"/>
    </row>
    <row r="601" spans="22:27" x14ac:dyDescent="0.25">
      <c r="V601" s="52"/>
      <c r="W601" s="1"/>
      <c r="X601" s="1"/>
      <c r="Y601" s="1"/>
      <c r="Z601" s="1"/>
      <c r="AA601" s="1"/>
    </row>
    <row r="602" spans="22:27" x14ac:dyDescent="0.25">
      <c r="V602" s="52"/>
      <c r="W602" s="1"/>
      <c r="X602" s="1"/>
      <c r="Y602" s="1"/>
      <c r="Z602" s="1"/>
      <c r="AA602" s="1"/>
    </row>
    <row r="603" spans="22:27" x14ac:dyDescent="0.25">
      <c r="V603" s="52"/>
      <c r="W603" s="1"/>
      <c r="X603" s="1"/>
      <c r="Y603" s="1"/>
      <c r="Z603" s="1"/>
      <c r="AA603" s="1"/>
    </row>
    <row r="604" spans="22:27" x14ac:dyDescent="0.25">
      <c r="V604" s="52"/>
      <c r="W604" s="1"/>
      <c r="X604" s="1"/>
      <c r="Y604" s="1"/>
      <c r="Z604" s="1"/>
      <c r="AA604" s="1"/>
    </row>
    <row r="605" spans="22:27" x14ac:dyDescent="0.25">
      <c r="V605" s="52"/>
      <c r="W605" s="1"/>
      <c r="X605" s="1"/>
      <c r="Y605" s="1"/>
      <c r="Z605" s="1"/>
      <c r="AA605" s="1"/>
    </row>
    <row r="606" spans="22:27" x14ac:dyDescent="0.25">
      <c r="V606" s="52"/>
      <c r="W606" s="1"/>
      <c r="X606" s="1"/>
      <c r="Y606" s="1"/>
      <c r="Z606" s="1"/>
      <c r="AA606" s="1"/>
    </row>
    <row r="607" spans="22:27" x14ac:dyDescent="0.25">
      <c r="V607" s="52"/>
      <c r="W607" s="1"/>
      <c r="X607" s="1"/>
      <c r="Y607" s="1"/>
      <c r="Z607" s="1"/>
      <c r="AA607" s="1"/>
    </row>
    <row r="608" spans="22:27" x14ac:dyDescent="0.25">
      <c r="V608" s="52"/>
      <c r="W608" s="1"/>
      <c r="X608" s="1"/>
      <c r="Y608" s="1"/>
      <c r="Z608" s="1"/>
      <c r="AA608" s="1"/>
    </row>
    <row r="609" spans="22:27" x14ac:dyDescent="0.25">
      <c r="V609" s="52"/>
      <c r="W609" s="1"/>
      <c r="X609" s="1"/>
      <c r="Y609" s="1"/>
      <c r="Z609" s="1"/>
      <c r="AA609" s="1"/>
    </row>
    <row r="610" spans="22:27" x14ac:dyDescent="0.25">
      <c r="V610" s="52"/>
      <c r="W610" s="1"/>
      <c r="X610" s="1"/>
      <c r="Y610" s="1"/>
      <c r="Z610" s="1"/>
      <c r="AA610" s="1"/>
    </row>
    <row r="611" spans="22:27" x14ac:dyDescent="0.25">
      <c r="V611" s="52"/>
      <c r="W611" s="1"/>
      <c r="X611" s="1"/>
      <c r="Y611" s="1"/>
      <c r="Z611" s="1"/>
      <c r="AA611" s="1"/>
    </row>
    <row r="612" spans="22:27" x14ac:dyDescent="0.25">
      <c r="V612" s="52"/>
      <c r="W612" s="1"/>
      <c r="X612" s="1"/>
      <c r="Y612" s="1"/>
      <c r="Z612" s="1"/>
      <c r="AA612" s="1"/>
    </row>
    <row r="613" spans="22:27" x14ac:dyDescent="0.25">
      <c r="V613" s="52"/>
      <c r="W613" s="1"/>
      <c r="X613" s="1"/>
      <c r="Y613" s="1"/>
      <c r="Z613" s="1"/>
      <c r="AA613" s="1"/>
    </row>
    <row r="614" spans="22:27" x14ac:dyDescent="0.25">
      <c r="V614" s="52"/>
      <c r="W614" s="1"/>
      <c r="X614" s="1"/>
      <c r="Y614" s="1"/>
      <c r="Z614" s="1"/>
      <c r="AA614" s="1"/>
    </row>
    <row r="615" spans="22:27" x14ac:dyDescent="0.25">
      <c r="V615" s="52"/>
      <c r="W615" s="1"/>
      <c r="X615" s="1"/>
      <c r="Y615" s="1"/>
      <c r="Z615" s="1"/>
      <c r="AA615" s="1"/>
    </row>
    <row r="616" spans="22:27" x14ac:dyDescent="0.25">
      <c r="V616" s="52"/>
      <c r="W616" s="1"/>
      <c r="X616" s="1"/>
      <c r="Y616" s="1"/>
      <c r="Z616" s="1"/>
      <c r="AA616" s="1"/>
    </row>
    <row r="617" spans="22:27" x14ac:dyDescent="0.25">
      <c r="V617" s="52"/>
      <c r="W617" s="1"/>
      <c r="X617" s="1"/>
      <c r="Y617" s="1"/>
      <c r="Z617" s="1"/>
      <c r="AA617" s="1"/>
    </row>
    <row r="618" spans="22:27" x14ac:dyDescent="0.25">
      <c r="V618" s="52"/>
      <c r="W618" s="1"/>
      <c r="X618" s="1"/>
      <c r="Y618" s="1"/>
      <c r="Z618" s="1"/>
      <c r="AA618" s="1"/>
    </row>
    <row r="619" spans="22:27" x14ac:dyDescent="0.25">
      <c r="V619" s="52"/>
      <c r="W619" s="1"/>
      <c r="X619" s="1"/>
      <c r="Y619" s="1"/>
      <c r="Z619" s="1"/>
      <c r="AA619" s="1"/>
    </row>
    <row r="620" spans="22:27" x14ac:dyDescent="0.25">
      <c r="V620" s="52"/>
      <c r="W620" s="1"/>
      <c r="X620" s="1"/>
      <c r="Y620" s="1"/>
      <c r="Z620" s="1"/>
      <c r="AA620" s="1"/>
    </row>
    <row r="621" spans="22:27" x14ac:dyDescent="0.25">
      <c r="V621" s="52"/>
      <c r="W621" s="1"/>
      <c r="X621" s="1"/>
      <c r="Y621" s="1"/>
      <c r="Z621" s="1"/>
      <c r="AA621" s="1"/>
    </row>
    <row r="622" spans="22:27" x14ac:dyDescent="0.25">
      <c r="V622" s="52"/>
      <c r="W622" s="1"/>
      <c r="X622" s="1"/>
      <c r="Y622" s="1"/>
      <c r="Z622" s="1"/>
      <c r="AA622" s="1"/>
    </row>
    <row r="623" spans="22:27" x14ac:dyDescent="0.25">
      <c r="V623" s="52"/>
      <c r="W623" s="1"/>
      <c r="X623" s="1"/>
      <c r="Y623" s="1"/>
      <c r="Z623" s="1"/>
      <c r="AA623" s="1"/>
    </row>
    <row r="624" spans="22:27" x14ac:dyDescent="0.25">
      <c r="V624" s="52"/>
      <c r="W624" s="1"/>
      <c r="X624" s="1"/>
      <c r="Y624" s="1"/>
      <c r="Z624" s="1"/>
      <c r="AA624" s="1"/>
    </row>
    <row r="625" spans="22:27" x14ac:dyDescent="0.25">
      <c r="V625" s="52"/>
      <c r="W625" s="1"/>
      <c r="X625" s="1"/>
      <c r="Y625" s="1"/>
      <c r="Z625" s="1"/>
      <c r="AA625" s="1"/>
    </row>
    <row r="626" spans="22:27" x14ac:dyDescent="0.25">
      <c r="V626" s="52"/>
      <c r="W626" s="1"/>
      <c r="X626" s="1"/>
      <c r="Y626" s="1"/>
      <c r="Z626" s="1"/>
      <c r="AA626" s="1"/>
    </row>
    <row r="627" spans="22:27" x14ac:dyDescent="0.25">
      <c r="V627" s="52"/>
      <c r="W627" s="1"/>
      <c r="X627" s="1"/>
      <c r="Y627" s="1"/>
      <c r="Z627" s="1"/>
      <c r="AA627" s="1"/>
    </row>
    <row r="628" spans="22:27" x14ac:dyDescent="0.25">
      <c r="V628" s="52"/>
      <c r="W628" s="1"/>
      <c r="X628" s="1"/>
      <c r="Y628" s="1"/>
      <c r="Z628" s="1"/>
      <c r="AA628" s="1"/>
    </row>
    <row r="629" spans="22:27" x14ac:dyDescent="0.25">
      <c r="V629" s="52"/>
      <c r="W629" s="1"/>
      <c r="X629" s="1"/>
      <c r="Y629" s="1"/>
      <c r="Z629" s="1"/>
      <c r="AA629" s="1"/>
    </row>
    <row r="630" spans="22:27" x14ac:dyDescent="0.25">
      <c r="V630" s="52"/>
      <c r="W630" s="1"/>
      <c r="X630" s="1"/>
      <c r="Y630" s="1"/>
      <c r="Z630" s="1"/>
      <c r="AA630" s="1"/>
    </row>
    <row r="631" spans="22:27" x14ac:dyDescent="0.25">
      <c r="V631" s="52"/>
      <c r="W631" s="1"/>
      <c r="X631" s="1"/>
      <c r="Y631" s="1"/>
      <c r="Z631" s="1"/>
      <c r="AA631" s="1"/>
    </row>
    <row r="632" spans="22:27" x14ac:dyDescent="0.25">
      <c r="V632" s="52"/>
      <c r="W632" s="1"/>
      <c r="X632" s="1"/>
      <c r="Y632" s="1"/>
      <c r="Z632" s="1"/>
      <c r="AA632" s="1"/>
    </row>
    <row r="633" spans="22:27" x14ac:dyDescent="0.25">
      <c r="V633" s="52"/>
      <c r="W633" s="1"/>
      <c r="X633" s="1"/>
      <c r="Y633" s="1"/>
      <c r="Z633" s="1"/>
      <c r="AA633" s="1"/>
    </row>
    <row r="634" spans="22:27" x14ac:dyDescent="0.25">
      <c r="V634" s="52"/>
      <c r="W634" s="1"/>
      <c r="X634" s="1"/>
      <c r="Y634" s="1"/>
      <c r="Z634" s="1"/>
      <c r="AA634" s="1"/>
    </row>
    <row r="635" spans="22:27" x14ac:dyDescent="0.25">
      <c r="V635" s="52"/>
      <c r="W635" s="1"/>
      <c r="X635" s="1"/>
      <c r="Y635" s="1"/>
      <c r="Z635" s="1"/>
      <c r="AA635" s="1"/>
    </row>
    <row r="636" spans="22:27" x14ac:dyDescent="0.25">
      <c r="V636" s="52"/>
      <c r="W636" s="1"/>
      <c r="X636" s="1"/>
      <c r="Y636" s="1"/>
      <c r="Z636" s="1"/>
      <c r="AA636" s="1"/>
    </row>
    <row r="637" spans="22:27" x14ac:dyDescent="0.25">
      <c r="V637" s="52"/>
      <c r="W637" s="1"/>
      <c r="X637" s="1"/>
      <c r="Y637" s="1"/>
      <c r="Z637" s="1"/>
      <c r="AA637" s="1"/>
    </row>
    <row r="638" spans="22:27" x14ac:dyDescent="0.25">
      <c r="V638" s="52"/>
      <c r="W638" s="1"/>
      <c r="X638" s="1"/>
      <c r="Y638" s="1"/>
      <c r="Z638" s="1"/>
      <c r="AA638" s="1"/>
    </row>
    <row r="639" spans="22:27" x14ac:dyDescent="0.25">
      <c r="V639" s="52"/>
      <c r="W639" s="1"/>
      <c r="X639" s="1"/>
      <c r="Y639" s="1"/>
      <c r="Z639" s="1"/>
      <c r="AA639" s="1"/>
    </row>
    <row r="640" spans="22:27" x14ac:dyDescent="0.25">
      <c r="V640" s="52"/>
      <c r="W640" s="1"/>
      <c r="X640" s="1"/>
      <c r="Y640" s="1"/>
      <c r="Z640" s="1"/>
      <c r="AA640" s="1"/>
    </row>
    <row r="641" spans="22:27" x14ac:dyDescent="0.25">
      <c r="V641" s="52"/>
      <c r="W641" s="1"/>
      <c r="X641" s="1"/>
      <c r="Y641" s="1"/>
      <c r="Z641" s="1"/>
      <c r="AA641" s="1"/>
    </row>
    <row r="642" spans="22:27" x14ac:dyDescent="0.25">
      <c r="V642" s="52"/>
      <c r="W642" s="1"/>
      <c r="X642" s="1"/>
      <c r="Y642" s="1"/>
      <c r="Z642" s="1"/>
      <c r="AA642" s="1"/>
    </row>
    <row r="643" spans="22:27" x14ac:dyDescent="0.25">
      <c r="V643" s="52"/>
      <c r="W643" s="1"/>
      <c r="X643" s="1"/>
      <c r="Y643" s="1"/>
      <c r="Z643" s="1"/>
      <c r="AA643" s="1"/>
    </row>
    <row r="644" spans="22:27" x14ac:dyDescent="0.25">
      <c r="V644" s="52"/>
      <c r="W644" s="1"/>
      <c r="X644" s="1"/>
      <c r="Y644" s="1"/>
      <c r="Z644" s="1"/>
      <c r="AA644" s="1"/>
    </row>
    <row r="645" spans="22:27" x14ac:dyDescent="0.25">
      <c r="V645" s="52"/>
      <c r="W645" s="1"/>
      <c r="X645" s="1"/>
      <c r="Y645" s="1"/>
      <c r="Z645" s="1"/>
      <c r="AA645" s="1"/>
    </row>
    <row r="646" spans="22:27" x14ac:dyDescent="0.25">
      <c r="V646" s="52"/>
      <c r="W646" s="1"/>
      <c r="X646" s="1"/>
      <c r="Y646" s="1"/>
      <c r="Z646" s="1"/>
      <c r="AA646" s="1"/>
    </row>
    <row r="647" spans="22:27" x14ac:dyDescent="0.25">
      <c r="V647" s="52"/>
      <c r="W647" s="1"/>
      <c r="X647" s="1"/>
      <c r="Y647" s="1"/>
      <c r="Z647" s="1"/>
      <c r="AA647" s="1"/>
    </row>
    <row r="648" spans="22:27" x14ac:dyDescent="0.25">
      <c r="V648" s="52"/>
      <c r="W648" s="1"/>
      <c r="X648" s="1"/>
      <c r="Y648" s="1"/>
      <c r="Z648" s="1"/>
      <c r="AA648" s="1"/>
    </row>
    <row r="649" spans="22:27" x14ac:dyDescent="0.25">
      <c r="V649" s="52"/>
      <c r="W649" s="1"/>
      <c r="X649" s="1"/>
      <c r="Y649" s="1"/>
      <c r="Z649" s="1"/>
      <c r="AA649" s="1"/>
    </row>
    <row r="650" spans="22:27" x14ac:dyDescent="0.25">
      <c r="V650" s="52"/>
      <c r="W650" s="1"/>
      <c r="X650" s="1"/>
      <c r="Y650" s="1"/>
      <c r="Z650" s="1"/>
      <c r="AA650" s="1"/>
    </row>
    <row r="651" spans="22:27" x14ac:dyDescent="0.25">
      <c r="V651" s="52"/>
      <c r="W651" s="1"/>
      <c r="X651" s="1"/>
      <c r="Y651" s="1"/>
      <c r="Z651" s="1"/>
      <c r="AA651" s="1"/>
    </row>
    <row r="652" spans="22:27" x14ac:dyDescent="0.25">
      <c r="V652" s="52"/>
      <c r="W652" s="1"/>
      <c r="X652" s="1"/>
      <c r="Y652" s="1"/>
      <c r="Z652" s="1"/>
      <c r="AA652" s="1"/>
    </row>
    <row r="653" spans="22:27" x14ac:dyDescent="0.25">
      <c r="V653" s="52"/>
      <c r="W653" s="1"/>
      <c r="X653" s="1"/>
      <c r="Y653" s="1"/>
      <c r="Z653" s="1"/>
      <c r="AA653" s="1"/>
    </row>
    <row r="654" spans="22:27" x14ac:dyDescent="0.25">
      <c r="V654" s="52"/>
      <c r="W654" s="1"/>
      <c r="X654" s="1"/>
      <c r="Y654" s="1"/>
      <c r="Z654" s="1"/>
      <c r="AA654" s="1"/>
    </row>
    <row r="655" spans="22:27" x14ac:dyDescent="0.25">
      <c r="V655" s="52"/>
      <c r="W655" s="1"/>
      <c r="X655" s="1"/>
      <c r="Y655" s="1"/>
      <c r="Z655" s="1"/>
      <c r="AA655" s="1"/>
    </row>
    <row r="656" spans="22:27" x14ac:dyDescent="0.25">
      <c r="V656" s="52"/>
      <c r="W656" s="1"/>
      <c r="X656" s="1"/>
      <c r="Y656" s="1"/>
      <c r="Z656" s="1"/>
      <c r="AA656" s="1"/>
    </row>
    <row r="657" spans="22:27" x14ac:dyDescent="0.25">
      <c r="V657" s="52"/>
      <c r="W657" s="1"/>
      <c r="X657" s="1"/>
      <c r="Y657" s="1"/>
      <c r="Z657" s="1"/>
      <c r="AA657" s="1"/>
    </row>
    <row r="658" spans="22:27" x14ac:dyDescent="0.25">
      <c r="V658" s="52"/>
      <c r="W658" s="1"/>
      <c r="X658" s="1"/>
      <c r="Y658" s="1"/>
      <c r="Z658" s="1"/>
      <c r="AA658" s="1"/>
    </row>
    <row r="659" spans="22:27" x14ac:dyDescent="0.25">
      <c r="V659" s="52"/>
      <c r="W659" s="1"/>
      <c r="X659" s="1"/>
      <c r="Y659" s="1"/>
      <c r="Z659" s="1"/>
      <c r="AA659" s="1"/>
    </row>
    <row r="660" spans="22:27" x14ac:dyDescent="0.25">
      <c r="V660" s="52"/>
      <c r="W660" s="1"/>
      <c r="X660" s="1"/>
      <c r="Y660" s="1"/>
      <c r="Z660" s="1"/>
      <c r="AA660" s="1"/>
    </row>
    <row r="661" spans="22:27" x14ac:dyDescent="0.25">
      <c r="V661" s="52"/>
      <c r="W661" s="1"/>
      <c r="X661" s="1"/>
      <c r="Y661" s="1"/>
      <c r="Z661" s="1"/>
      <c r="AA661" s="1"/>
    </row>
    <row r="662" spans="22:27" x14ac:dyDescent="0.25">
      <c r="V662" s="52"/>
      <c r="W662" s="1"/>
      <c r="X662" s="1"/>
      <c r="Y662" s="1"/>
      <c r="Z662" s="1"/>
      <c r="AA662" s="1"/>
    </row>
    <row r="663" spans="22:27" x14ac:dyDescent="0.25">
      <c r="V663" s="52"/>
      <c r="W663" s="1"/>
      <c r="X663" s="1"/>
      <c r="Y663" s="1"/>
      <c r="Z663" s="1"/>
      <c r="AA663" s="1"/>
    </row>
    <row r="664" spans="22:27" x14ac:dyDescent="0.25">
      <c r="V664" s="52"/>
      <c r="W664" s="1"/>
      <c r="X664" s="1"/>
      <c r="Y664" s="1"/>
      <c r="Z664" s="1"/>
      <c r="AA664" s="1"/>
    </row>
    <row r="665" spans="22:27" x14ac:dyDescent="0.25">
      <c r="V665" s="52"/>
      <c r="W665" s="1"/>
      <c r="X665" s="1"/>
      <c r="Y665" s="1"/>
      <c r="Z665" s="1"/>
      <c r="AA665" s="1"/>
    </row>
    <row r="666" spans="22:27" x14ac:dyDescent="0.25">
      <c r="V666" s="52"/>
      <c r="W666" s="1"/>
      <c r="X666" s="1"/>
      <c r="Y666" s="1"/>
      <c r="Z666" s="1"/>
      <c r="AA666" s="1"/>
    </row>
    <row r="667" spans="22:27" x14ac:dyDescent="0.25">
      <c r="V667" s="52"/>
      <c r="W667" s="1"/>
      <c r="X667" s="1"/>
      <c r="Y667" s="1"/>
      <c r="Z667" s="1"/>
      <c r="AA667" s="1"/>
    </row>
    <row r="668" spans="22:27" x14ac:dyDescent="0.25">
      <c r="V668" s="52"/>
      <c r="W668" s="1"/>
      <c r="X668" s="1"/>
      <c r="Y668" s="1"/>
      <c r="Z668" s="1"/>
      <c r="AA668" s="1"/>
    </row>
    <row r="669" spans="22:27" x14ac:dyDescent="0.25">
      <c r="V669" s="52"/>
      <c r="W669" s="1"/>
      <c r="X669" s="1"/>
      <c r="Y669" s="1"/>
      <c r="Z669" s="1"/>
      <c r="AA669" s="1"/>
    </row>
    <row r="670" spans="22:27" x14ac:dyDescent="0.25">
      <c r="V670" s="52"/>
      <c r="W670" s="1"/>
      <c r="X670" s="1"/>
      <c r="Y670" s="1"/>
      <c r="Z670" s="1"/>
      <c r="AA670" s="1"/>
    </row>
    <row r="671" spans="22:27" x14ac:dyDescent="0.25">
      <c r="V671" s="52"/>
      <c r="W671" s="1"/>
      <c r="X671" s="1"/>
      <c r="Y671" s="1"/>
      <c r="Z671" s="1"/>
      <c r="AA671" s="1"/>
    </row>
    <row r="672" spans="22:27" x14ac:dyDescent="0.25">
      <c r="V672" s="52"/>
      <c r="W672" s="1"/>
      <c r="X672" s="1"/>
      <c r="Y672" s="1"/>
      <c r="Z672" s="1"/>
      <c r="AA672" s="1"/>
    </row>
    <row r="673" spans="22:27" x14ac:dyDescent="0.25">
      <c r="V673" s="52"/>
      <c r="W673" s="1"/>
      <c r="X673" s="1"/>
      <c r="Y673" s="1"/>
      <c r="Z673" s="1"/>
      <c r="AA673" s="1"/>
    </row>
    <row r="674" spans="22:27" x14ac:dyDescent="0.25">
      <c r="V674" s="52"/>
      <c r="W674" s="1"/>
      <c r="X674" s="1"/>
      <c r="Y674" s="1"/>
      <c r="Z674" s="1"/>
      <c r="AA674" s="1"/>
    </row>
    <row r="675" spans="22:27" x14ac:dyDescent="0.25">
      <c r="V675" s="52"/>
      <c r="W675" s="1"/>
      <c r="X675" s="1"/>
      <c r="Y675" s="1"/>
      <c r="Z675" s="1"/>
      <c r="AA675" s="1"/>
    </row>
    <row r="676" spans="22:27" x14ac:dyDescent="0.25">
      <c r="V676" s="52"/>
      <c r="W676" s="1"/>
      <c r="X676" s="1"/>
      <c r="Y676" s="1"/>
      <c r="Z676" s="1"/>
      <c r="AA676" s="1"/>
    </row>
    <row r="677" spans="22:27" x14ac:dyDescent="0.25">
      <c r="V677" s="52"/>
      <c r="W677" s="1"/>
      <c r="X677" s="1"/>
      <c r="Y677" s="1"/>
      <c r="Z677" s="1"/>
      <c r="AA677" s="1"/>
    </row>
    <row r="678" spans="22:27" x14ac:dyDescent="0.25">
      <c r="V678" s="52"/>
      <c r="W678" s="1"/>
      <c r="X678" s="1"/>
      <c r="Y678" s="1"/>
      <c r="Z678" s="1"/>
      <c r="AA678" s="1"/>
    </row>
    <row r="679" spans="22:27" x14ac:dyDescent="0.25">
      <c r="V679" s="52"/>
      <c r="W679" s="1"/>
      <c r="X679" s="1"/>
      <c r="Y679" s="1"/>
      <c r="Z679" s="1"/>
      <c r="AA679" s="1"/>
    </row>
    <row r="680" spans="22:27" x14ac:dyDescent="0.25">
      <c r="V680" s="52"/>
      <c r="W680" s="1"/>
      <c r="X680" s="1"/>
      <c r="Y680" s="1"/>
      <c r="Z680" s="1"/>
      <c r="AA680" s="1"/>
    </row>
    <row r="681" spans="22:27" x14ac:dyDescent="0.25">
      <c r="V681" s="52"/>
      <c r="W681" s="1"/>
      <c r="X681" s="1"/>
      <c r="Y681" s="1"/>
      <c r="Z681" s="1"/>
      <c r="AA681" s="1"/>
    </row>
    <row r="682" spans="22:27" x14ac:dyDescent="0.25">
      <c r="V682" s="52"/>
      <c r="W682" s="1"/>
      <c r="X682" s="1"/>
      <c r="Y682" s="1"/>
      <c r="Z682" s="1"/>
      <c r="AA682" s="1"/>
    </row>
    <row r="683" spans="22:27" x14ac:dyDescent="0.25">
      <c r="V683" s="52"/>
      <c r="W683" s="1"/>
      <c r="X683" s="1"/>
      <c r="Y683" s="1"/>
      <c r="Z683" s="1"/>
      <c r="AA683" s="1"/>
    </row>
    <row r="684" spans="22:27" x14ac:dyDescent="0.25">
      <c r="V684" s="52"/>
      <c r="W684" s="1"/>
      <c r="X684" s="1"/>
      <c r="Y684" s="1"/>
      <c r="Z684" s="1"/>
      <c r="AA684" s="1"/>
    </row>
    <row r="685" spans="22:27" x14ac:dyDescent="0.25">
      <c r="V685" s="52"/>
      <c r="W685" s="1"/>
      <c r="X685" s="1"/>
      <c r="Y685" s="1"/>
      <c r="Z685" s="1"/>
      <c r="AA685" s="1"/>
    </row>
    <row r="686" spans="22:27" x14ac:dyDescent="0.25">
      <c r="V686" s="52"/>
      <c r="W686" s="1"/>
      <c r="X686" s="1"/>
      <c r="Y686" s="1"/>
      <c r="Z686" s="1"/>
      <c r="AA686" s="1"/>
    </row>
    <row r="687" spans="22:27" x14ac:dyDescent="0.25">
      <c r="V687" s="52"/>
      <c r="W687" s="1"/>
      <c r="X687" s="1"/>
      <c r="Y687" s="1"/>
      <c r="Z687" s="1"/>
      <c r="AA687" s="1"/>
    </row>
    <row r="688" spans="22:27" x14ac:dyDescent="0.25">
      <c r="V688" s="52"/>
      <c r="W688" s="1"/>
      <c r="X688" s="1"/>
      <c r="Y688" s="1"/>
      <c r="Z688" s="1"/>
      <c r="AA688" s="1"/>
    </row>
    <row r="689" spans="22:27" x14ac:dyDescent="0.25">
      <c r="V689" s="52"/>
      <c r="W689" s="1"/>
      <c r="X689" s="1"/>
      <c r="Y689" s="1"/>
      <c r="Z689" s="1"/>
      <c r="AA689" s="1"/>
    </row>
    <row r="690" spans="22:27" x14ac:dyDescent="0.25">
      <c r="V690" s="52"/>
      <c r="W690" s="1"/>
      <c r="X690" s="1"/>
      <c r="Y690" s="1"/>
      <c r="Z690" s="1"/>
      <c r="AA690" s="1"/>
    </row>
    <row r="691" spans="22:27" x14ac:dyDescent="0.25">
      <c r="V691" s="52"/>
      <c r="W691" s="1"/>
      <c r="X691" s="1"/>
      <c r="Y691" s="1"/>
      <c r="Z691" s="1"/>
      <c r="AA691" s="1"/>
    </row>
    <row r="692" spans="22:27" x14ac:dyDescent="0.25">
      <c r="V692" s="52"/>
      <c r="W692" s="1"/>
      <c r="X692" s="1"/>
      <c r="Y692" s="1"/>
      <c r="Z692" s="1"/>
      <c r="AA692" s="1"/>
    </row>
    <row r="693" spans="22:27" x14ac:dyDescent="0.25">
      <c r="V693" s="52"/>
      <c r="W693" s="1"/>
      <c r="X693" s="1"/>
      <c r="Y693" s="1"/>
      <c r="Z693" s="1"/>
      <c r="AA693" s="1"/>
    </row>
    <row r="694" spans="22:27" x14ac:dyDescent="0.25">
      <c r="V694" s="52"/>
      <c r="W694" s="1"/>
      <c r="X694" s="1"/>
      <c r="Y694" s="1"/>
      <c r="Z694" s="1"/>
      <c r="AA694" s="1"/>
    </row>
    <row r="695" spans="22:27" x14ac:dyDescent="0.25">
      <c r="V695" s="52"/>
      <c r="W695" s="1"/>
      <c r="X695" s="1"/>
      <c r="Y695" s="1"/>
      <c r="Z695" s="1"/>
      <c r="AA695" s="1"/>
    </row>
    <row r="696" spans="22:27" x14ac:dyDescent="0.25">
      <c r="V696" s="52"/>
      <c r="W696" s="1"/>
      <c r="X696" s="1"/>
      <c r="Y696" s="1"/>
      <c r="Z696" s="1"/>
      <c r="AA696" s="1"/>
    </row>
    <row r="697" spans="22:27" x14ac:dyDescent="0.25">
      <c r="V697" s="52"/>
      <c r="W697" s="1"/>
      <c r="X697" s="1"/>
      <c r="Y697" s="1"/>
      <c r="Z697" s="1"/>
      <c r="AA697" s="1"/>
    </row>
    <row r="698" spans="22:27" x14ac:dyDescent="0.25">
      <c r="V698" s="52"/>
      <c r="W698" s="1"/>
      <c r="X698" s="1"/>
      <c r="Y698" s="1"/>
      <c r="Z698" s="1"/>
      <c r="AA698" s="1"/>
    </row>
    <row r="699" spans="22:27" x14ac:dyDescent="0.25">
      <c r="V699" s="52"/>
      <c r="W699" s="1"/>
      <c r="X699" s="1"/>
      <c r="Y699" s="1"/>
      <c r="Z699" s="1"/>
      <c r="AA699" s="1"/>
    </row>
    <row r="700" spans="22:27" x14ac:dyDescent="0.25">
      <c r="V700" s="52"/>
      <c r="W700" s="1"/>
      <c r="X700" s="1"/>
      <c r="Y700" s="1"/>
      <c r="Z700" s="1"/>
      <c r="AA700" s="1"/>
    </row>
    <row r="701" spans="22:27" x14ac:dyDescent="0.25">
      <c r="V701" s="52"/>
      <c r="W701" s="1"/>
      <c r="X701" s="1"/>
      <c r="Y701" s="1"/>
      <c r="Z701" s="1"/>
      <c r="AA701" s="1"/>
    </row>
    <row r="702" spans="22:27" x14ac:dyDescent="0.25">
      <c r="V702" s="52"/>
      <c r="W702" s="1"/>
      <c r="X702" s="1"/>
      <c r="Y702" s="1"/>
      <c r="Z702" s="1"/>
      <c r="AA702" s="1"/>
    </row>
    <row r="703" spans="22:27" x14ac:dyDescent="0.25">
      <c r="V703" s="52"/>
      <c r="W703" s="1"/>
      <c r="X703" s="1"/>
      <c r="Y703" s="1"/>
      <c r="Z703" s="1"/>
      <c r="AA703" s="1"/>
    </row>
    <row r="704" spans="22:27" x14ac:dyDescent="0.25">
      <c r="V704" s="52"/>
      <c r="W704" s="1"/>
      <c r="X704" s="1"/>
      <c r="Y704" s="1"/>
      <c r="Z704" s="1"/>
      <c r="AA704" s="1"/>
    </row>
    <row r="705" spans="22:27" x14ac:dyDescent="0.25">
      <c r="V705" s="52"/>
      <c r="W705" s="1"/>
      <c r="X705" s="1"/>
      <c r="Y705" s="1"/>
      <c r="Z705" s="1"/>
      <c r="AA705" s="1"/>
    </row>
    <row r="706" spans="22:27" x14ac:dyDescent="0.25">
      <c r="V706" s="52"/>
      <c r="W706" s="1"/>
      <c r="X706" s="1"/>
      <c r="Y706" s="1"/>
      <c r="Z706" s="1"/>
      <c r="AA706" s="1"/>
    </row>
    <row r="707" spans="22:27" x14ac:dyDescent="0.25">
      <c r="V707" s="52"/>
      <c r="W707" s="1"/>
      <c r="X707" s="1"/>
      <c r="Y707" s="1"/>
      <c r="Z707" s="1"/>
      <c r="AA707" s="1"/>
    </row>
    <row r="708" spans="22:27" x14ac:dyDescent="0.25">
      <c r="V708" s="52"/>
      <c r="W708" s="1"/>
      <c r="X708" s="1"/>
      <c r="Y708" s="1"/>
      <c r="Z708" s="1"/>
      <c r="AA708" s="1"/>
    </row>
    <row r="709" spans="22:27" x14ac:dyDescent="0.25">
      <c r="V709" s="52"/>
      <c r="W709" s="1"/>
      <c r="X709" s="1"/>
      <c r="Y709" s="1"/>
      <c r="Z709" s="1"/>
      <c r="AA709" s="1"/>
    </row>
    <row r="710" spans="22:27" x14ac:dyDescent="0.25">
      <c r="V710" s="52"/>
      <c r="W710" s="1"/>
      <c r="X710" s="1"/>
      <c r="Y710" s="1"/>
      <c r="Z710" s="1"/>
      <c r="AA710" s="1"/>
    </row>
    <row r="711" spans="22:27" x14ac:dyDescent="0.25">
      <c r="V711" s="52"/>
      <c r="W711" s="1"/>
      <c r="X711" s="1"/>
      <c r="Y711" s="1"/>
      <c r="Z711" s="1"/>
      <c r="AA711" s="1"/>
    </row>
    <row r="712" spans="22:27" x14ac:dyDescent="0.25">
      <c r="V712" s="52"/>
      <c r="W712" s="1"/>
      <c r="X712" s="1"/>
      <c r="Y712" s="1"/>
      <c r="Z712" s="1"/>
      <c r="AA712" s="1"/>
    </row>
    <row r="713" spans="22:27" x14ac:dyDescent="0.25">
      <c r="V713" s="52"/>
      <c r="W713" s="1"/>
      <c r="X713" s="1"/>
      <c r="Y713" s="1"/>
      <c r="Z713" s="1"/>
      <c r="AA713" s="1"/>
    </row>
    <row r="714" spans="22:27" x14ac:dyDescent="0.25">
      <c r="V714" s="52"/>
      <c r="W714" s="1"/>
      <c r="X714" s="1"/>
      <c r="Y714" s="1"/>
      <c r="Z714" s="1"/>
      <c r="AA714" s="1"/>
    </row>
    <row r="715" spans="22:27" x14ac:dyDescent="0.25">
      <c r="V715" s="52"/>
      <c r="W715" s="1"/>
      <c r="X715" s="1"/>
      <c r="Y715" s="1"/>
      <c r="Z715" s="1"/>
      <c r="AA715" s="1"/>
    </row>
    <row r="716" spans="22:27" x14ac:dyDescent="0.25">
      <c r="V716" s="52"/>
      <c r="W716" s="1"/>
      <c r="X716" s="1"/>
      <c r="Y716" s="1"/>
      <c r="Z716" s="1"/>
      <c r="AA716" s="1"/>
    </row>
    <row r="717" spans="22:27" x14ac:dyDescent="0.25">
      <c r="V717" s="52"/>
      <c r="W717" s="1"/>
      <c r="X717" s="1"/>
      <c r="Y717" s="1"/>
      <c r="Z717" s="1"/>
      <c r="AA717" s="1"/>
    </row>
    <row r="718" spans="22:27" x14ac:dyDescent="0.25">
      <c r="V718" s="52"/>
      <c r="W718" s="1"/>
      <c r="X718" s="1"/>
      <c r="Y718" s="1"/>
      <c r="Z718" s="1"/>
      <c r="AA718" s="1"/>
    </row>
    <row r="719" spans="22:27" x14ac:dyDescent="0.25">
      <c r="V719" s="52"/>
      <c r="W719" s="1"/>
      <c r="X719" s="1"/>
      <c r="Y719" s="1"/>
      <c r="Z719" s="1"/>
      <c r="AA719" s="1"/>
    </row>
    <row r="720" spans="22:27" x14ac:dyDescent="0.25">
      <c r="V720" s="52"/>
      <c r="W720" s="1"/>
      <c r="X720" s="1"/>
      <c r="Y720" s="1"/>
      <c r="Z720" s="1"/>
      <c r="AA720" s="1"/>
    </row>
    <row r="721" spans="22:27" x14ac:dyDescent="0.25">
      <c r="V721" s="52"/>
      <c r="W721" s="1"/>
      <c r="X721" s="1"/>
      <c r="Y721" s="1"/>
      <c r="Z721" s="1"/>
      <c r="AA721" s="1"/>
    </row>
    <row r="722" spans="22:27" x14ac:dyDescent="0.25">
      <c r="V722" s="52"/>
      <c r="W722" s="1"/>
      <c r="X722" s="1"/>
      <c r="Y722" s="1"/>
      <c r="Z722" s="1"/>
      <c r="AA722" s="1"/>
    </row>
    <row r="723" spans="22:27" x14ac:dyDescent="0.25">
      <c r="V723" s="52"/>
      <c r="W723" s="1"/>
      <c r="X723" s="1"/>
      <c r="Y723" s="1"/>
      <c r="Z723" s="1"/>
      <c r="AA723" s="1"/>
    </row>
    <row r="724" spans="22:27" x14ac:dyDescent="0.25">
      <c r="V724" s="52"/>
      <c r="W724" s="1"/>
      <c r="X724" s="1"/>
      <c r="Y724" s="1"/>
      <c r="Z724" s="1"/>
      <c r="AA724" s="1"/>
    </row>
    <row r="725" spans="22:27" x14ac:dyDescent="0.25">
      <c r="V725" s="52"/>
      <c r="W725" s="1"/>
      <c r="X725" s="1"/>
      <c r="Y725" s="1"/>
      <c r="Z725" s="1"/>
      <c r="AA725" s="1"/>
    </row>
    <row r="726" spans="22:27" x14ac:dyDescent="0.25">
      <c r="V726" s="52"/>
      <c r="W726" s="1"/>
      <c r="X726" s="1"/>
      <c r="Y726" s="1"/>
      <c r="Z726" s="1"/>
      <c r="AA726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graph CP eng 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LACOUME Simon</dc:creator>
  <cp:lastModifiedBy>LACOUME Simon</cp:lastModifiedBy>
  <dcterms:created xsi:type="dcterms:W3CDTF">2026-09-07T14:56:52Z</dcterms:created>
  <dcterms:modified xsi:type="dcterms:W3CDTF">2026-09-07T15:33:07Z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2026-09-07T14:58:27Z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8810b555-7f1e-4fc8-bc60-d983273e1da6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